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Лист1!$A$2:$Q$192</definedName>
  </definedNames>
  <calcPr calcId="124519"/>
</workbook>
</file>

<file path=xl/calcChain.xml><?xml version="1.0" encoding="utf-8"?>
<calcChain xmlns="http://schemas.openxmlformats.org/spreadsheetml/2006/main">
  <c r="O133" i="1"/>
  <c r="O132" s="1"/>
  <c r="N133"/>
  <c r="M133"/>
  <c r="D133"/>
  <c r="O24"/>
  <c r="O22" s="1"/>
  <c r="N24"/>
  <c r="M24"/>
  <c r="D170"/>
  <c r="D171"/>
  <c r="O170"/>
  <c r="N170"/>
  <c r="M170"/>
  <c r="D89"/>
  <c r="D90"/>
  <c r="O89"/>
  <c r="N89"/>
  <c r="M89"/>
  <c r="D59"/>
  <c r="D60"/>
  <c r="O59"/>
  <c r="N59"/>
  <c r="M59"/>
  <c r="D58"/>
  <c r="D57" s="1"/>
  <c r="O57"/>
  <c r="N57"/>
  <c r="M57"/>
  <c r="M63"/>
  <c r="M96"/>
  <c r="E133"/>
  <c r="O134"/>
  <c r="N134"/>
  <c r="M134"/>
  <c r="D134"/>
  <c r="D181"/>
  <c r="D180" s="1"/>
  <c r="O180"/>
  <c r="N180"/>
  <c r="L180"/>
  <c r="K180"/>
  <c r="J180"/>
  <c r="I180"/>
  <c r="H180"/>
  <c r="G180"/>
  <c r="F180"/>
  <c r="E180"/>
  <c r="O178"/>
  <c r="N178"/>
  <c r="M178"/>
  <c r="L178"/>
  <c r="K178"/>
  <c r="J178"/>
  <c r="I178"/>
  <c r="H178"/>
  <c r="G178"/>
  <c r="F178"/>
  <c r="E178"/>
  <c r="D179"/>
  <c r="D178" s="1"/>
  <c r="M146"/>
  <c r="O67"/>
  <c r="N67"/>
  <c r="L187"/>
  <c r="L191"/>
  <c r="L53"/>
  <c r="O191"/>
  <c r="N191"/>
  <c r="M191"/>
  <c r="O85"/>
  <c r="N85"/>
  <c r="M85"/>
  <c r="O83"/>
  <c r="N83"/>
  <c r="M83"/>
  <c r="L133"/>
  <c r="K133"/>
  <c r="I133"/>
  <c r="H133"/>
  <c r="G133"/>
  <c r="F133"/>
  <c r="O136"/>
  <c r="N136"/>
  <c r="M136"/>
  <c r="L136"/>
  <c r="K136"/>
  <c r="J136"/>
  <c r="I136"/>
  <c r="H136"/>
  <c r="G136"/>
  <c r="F136"/>
  <c r="E136"/>
  <c r="D137"/>
  <c r="D136" s="1"/>
  <c r="E24"/>
  <c r="O25"/>
  <c r="N25"/>
  <c r="M25"/>
  <c r="L25"/>
  <c r="K25"/>
  <c r="J25"/>
  <c r="I25"/>
  <c r="H25"/>
  <c r="G25"/>
  <c r="F25"/>
  <c r="E25"/>
  <c r="D26"/>
  <c r="D25" s="1"/>
  <c r="L24"/>
  <c r="I24"/>
  <c r="H24"/>
  <c r="G24"/>
  <c r="F24"/>
  <c r="O162"/>
  <c r="N162"/>
  <c r="M162"/>
  <c r="L162"/>
  <c r="K162"/>
  <c r="J162"/>
  <c r="I162"/>
  <c r="H162"/>
  <c r="G162"/>
  <c r="F162"/>
  <c r="E162"/>
  <c r="D163"/>
  <c r="D162" s="1"/>
  <c r="O168"/>
  <c r="N168"/>
  <c r="M168"/>
  <c r="L168"/>
  <c r="K168"/>
  <c r="J168"/>
  <c r="I168"/>
  <c r="H168"/>
  <c r="G168"/>
  <c r="F168"/>
  <c r="E168"/>
  <c r="O166"/>
  <c r="N166"/>
  <c r="M166"/>
  <c r="L166"/>
  <c r="K166"/>
  <c r="J166"/>
  <c r="I166"/>
  <c r="H166"/>
  <c r="G166"/>
  <c r="F166"/>
  <c r="E166"/>
  <c r="O164"/>
  <c r="N164"/>
  <c r="M164"/>
  <c r="L164"/>
  <c r="K164"/>
  <c r="J164"/>
  <c r="I164"/>
  <c r="H164"/>
  <c r="G164"/>
  <c r="F164"/>
  <c r="E164"/>
  <c r="O158"/>
  <c r="N158"/>
  <c r="M158"/>
  <c r="L158"/>
  <c r="K158"/>
  <c r="J158"/>
  <c r="I158"/>
  <c r="H158"/>
  <c r="G158"/>
  <c r="F158"/>
  <c r="E158"/>
  <c r="O156"/>
  <c r="N156"/>
  <c r="M156"/>
  <c r="O154"/>
  <c r="N154"/>
  <c r="M154"/>
  <c r="L154"/>
  <c r="K154"/>
  <c r="J154"/>
  <c r="I154"/>
  <c r="H154"/>
  <c r="G154"/>
  <c r="F154"/>
  <c r="E154"/>
  <c r="O152"/>
  <c r="N152"/>
  <c r="M152"/>
  <c r="K152"/>
  <c r="O150"/>
  <c r="N150"/>
  <c r="M150"/>
  <c r="L150"/>
  <c r="K150"/>
  <c r="J150"/>
  <c r="I150"/>
  <c r="H150"/>
  <c r="G150"/>
  <c r="F150"/>
  <c r="E150"/>
  <c r="L148"/>
  <c r="O148"/>
  <c r="N148"/>
  <c r="M148"/>
  <c r="O146"/>
  <c r="N146"/>
  <c r="O91"/>
  <c r="N91"/>
  <c r="M91"/>
  <c r="L91"/>
  <c r="K91"/>
  <c r="J91"/>
  <c r="I91"/>
  <c r="H91"/>
  <c r="G91"/>
  <c r="F91"/>
  <c r="E91"/>
  <c r="D92"/>
  <c r="D91" s="1"/>
  <c r="O87"/>
  <c r="N87"/>
  <c r="M87"/>
  <c r="L87"/>
  <c r="K87"/>
  <c r="J87"/>
  <c r="I87"/>
  <c r="H87"/>
  <c r="G87"/>
  <c r="F87"/>
  <c r="E87"/>
  <c r="D88"/>
  <c r="D87" s="1"/>
  <c r="L85"/>
  <c r="K85"/>
  <c r="J85"/>
  <c r="I85"/>
  <c r="H85"/>
  <c r="G85"/>
  <c r="F85"/>
  <c r="E85"/>
  <c r="D86"/>
  <c r="D85" s="1"/>
  <c r="O53"/>
  <c r="N53"/>
  <c r="M53"/>
  <c r="O96"/>
  <c r="O94" s="1"/>
  <c r="N96"/>
  <c r="G96"/>
  <c r="F96"/>
  <c r="E96"/>
  <c r="D118"/>
  <c r="D117" s="1"/>
  <c r="O117"/>
  <c r="N117"/>
  <c r="M117"/>
  <c r="L117"/>
  <c r="K117"/>
  <c r="J117"/>
  <c r="I117"/>
  <c r="H117"/>
  <c r="G117"/>
  <c r="F117"/>
  <c r="E117"/>
  <c r="D116"/>
  <c r="D115" s="1"/>
  <c r="O115"/>
  <c r="N115"/>
  <c r="M115"/>
  <c r="L115"/>
  <c r="K115"/>
  <c r="J115"/>
  <c r="I115"/>
  <c r="H115"/>
  <c r="G115"/>
  <c r="F115"/>
  <c r="E115"/>
  <c r="D114"/>
  <c r="D113" s="1"/>
  <c r="O113"/>
  <c r="N113"/>
  <c r="M113"/>
  <c r="L113"/>
  <c r="K113"/>
  <c r="J113"/>
  <c r="I113"/>
  <c r="H113"/>
  <c r="G113"/>
  <c r="F113"/>
  <c r="E113"/>
  <c r="D112"/>
  <c r="D111" s="1"/>
  <c r="O111"/>
  <c r="N111"/>
  <c r="M111"/>
  <c r="L111"/>
  <c r="K111"/>
  <c r="J111"/>
  <c r="I111"/>
  <c r="H111"/>
  <c r="G111"/>
  <c r="F111"/>
  <c r="E111"/>
  <c r="M31"/>
  <c r="D18"/>
  <c r="D19"/>
  <c r="D23"/>
  <c r="O27"/>
  <c r="K27"/>
  <c r="O29"/>
  <c r="M29"/>
  <c r="L29"/>
  <c r="K29"/>
  <c r="O31"/>
  <c r="N31"/>
  <c r="L31"/>
  <c r="K31"/>
  <c r="J31"/>
  <c r="D32"/>
  <c r="O33"/>
  <c r="J33"/>
  <c r="D34"/>
  <c r="O35"/>
  <c r="L35"/>
  <c r="K35"/>
  <c r="I35"/>
  <c r="O37"/>
  <c r="M37"/>
  <c r="L37"/>
  <c r="J37"/>
  <c r="I37"/>
  <c r="D38"/>
  <c r="O39"/>
  <c r="J39"/>
  <c r="D40"/>
  <c r="O41"/>
  <c r="J41"/>
  <c r="D42"/>
  <c r="O43"/>
  <c r="D44"/>
  <c r="O45"/>
  <c r="M45"/>
  <c r="L45"/>
  <c r="K45"/>
  <c r="J45"/>
  <c r="D46"/>
  <c r="O47"/>
  <c r="N47"/>
  <c r="M47"/>
  <c r="D48"/>
  <c r="O49"/>
  <c r="D50"/>
  <c r="O51"/>
  <c r="D52"/>
  <c r="D24" s="1"/>
  <c r="O55"/>
  <c r="M55"/>
  <c r="L55"/>
  <c r="O61"/>
  <c r="M61"/>
  <c r="L61"/>
  <c r="D64"/>
  <c r="O65"/>
  <c r="N65"/>
  <c r="D66"/>
  <c r="D68"/>
  <c r="O69"/>
  <c r="M69"/>
  <c r="L69"/>
  <c r="D70"/>
  <c r="O71"/>
  <c r="M71"/>
  <c r="L71"/>
  <c r="K71"/>
  <c r="D72"/>
  <c r="O73"/>
  <c r="L73"/>
  <c r="D75"/>
  <c r="O77"/>
  <c r="D78"/>
  <c r="O79"/>
  <c r="O81"/>
  <c r="N81"/>
  <c r="M81"/>
  <c r="L81"/>
  <c r="J81"/>
  <c r="I81"/>
  <c r="G81"/>
  <c r="E81"/>
  <c r="H81"/>
  <c r="F81"/>
  <c r="D80"/>
  <c r="L83"/>
  <c r="J83"/>
  <c r="D95"/>
  <c r="O97"/>
  <c r="D98"/>
  <c r="O99"/>
  <c r="D100"/>
  <c r="O101"/>
  <c r="D102"/>
  <c r="O103"/>
  <c r="D104"/>
  <c r="O105"/>
  <c r="D106"/>
  <c r="O107"/>
  <c r="D108"/>
  <c r="O109"/>
  <c r="D110"/>
  <c r="D121"/>
  <c r="O122"/>
  <c r="O120" s="1"/>
  <c r="D123"/>
  <c r="D124"/>
  <c r="O125"/>
  <c r="D126"/>
  <c r="O127"/>
  <c r="D128"/>
  <c r="D130"/>
  <c r="O129"/>
  <c r="D183"/>
  <c r="L182"/>
  <c r="O138"/>
  <c r="D139"/>
  <c r="O140"/>
  <c r="N140"/>
  <c r="M140"/>
  <c r="D141"/>
  <c r="D143"/>
  <c r="D144"/>
  <c r="D145"/>
  <c r="D147"/>
  <c r="D149"/>
  <c r="D151"/>
  <c r="D153"/>
  <c r="D155"/>
  <c r="D157"/>
  <c r="D160"/>
  <c r="D159"/>
  <c r="D161"/>
  <c r="D165"/>
  <c r="D167"/>
  <c r="D169"/>
  <c r="O172"/>
  <c r="O174"/>
  <c r="D175"/>
  <c r="D177"/>
  <c r="O176"/>
  <c r="O182"/>
  <c r="D188"/>
  <c r="D190"/>
  <c r="D192"/>
  <c r="O186"/>
  <c r="O185" s="1"/>
  <c r="N186"/>
  <c r="O187"/>
  <c r="O189"/>
  <c r="D30"/>
  <c r="D96" l="1"/>
  <c r="D146"/>
  <c r="O16"/>
  <c r="O20" s="1"/>
  <c r="D168"/>
  <c r="D166"/>
  <c r="D164"/>
  <c r="D158"/>
  <c r="D154"/>
  <c r="D150"/>
  <c r="D53"/>
  <c r="N182"/>
  <c r="J182"/>
  <c r="I182"/>
  <c r="H182"/>
  <c r="G182"/>
  <c r="F182"/>
  <c r="E182"/>
  <c r="D182"/>
  <c r="M22"/>
  <c r="N22"/>
  <c r="L97"/>
  <c r="N63"/>
  <c r="D63" s="1"/>
  <c r="L27" l="1"/>
  <c r="M187" l="1"/>
  <c r="M186"/>
  <c r="L186"/>
  <c r="L185" s="1"/>
  <c r="L156"/>
  <c r="L152"/>
  <c r="L140"/>
  <c r="N132"/>
  <c r="M132"/>
  <c r="L132"/>
  <c r="K132"/>
  <c r="I132"/>
  <c r="H132"/>
  <c r="G132"/>
  <c r="F132"/>
  <c r="D56" l="1"/>
  <c r="E186"/>
  <c r="F186"/>
  <c r="G186"/>
  <c r="H186"/>
  <c r="I186"/>
  <c r="J186"/>
  <c r="K186"/>
  <c r="M185"/>
  <c r="H96"/>
  <c r="I96"/>
  <c r="J96"/>
  <c r="K96"/>
  <c r="L96"/>
  <c r="E122"/>
  <c r="E120" s="1"/>
  <c r="F122"/>
  <c r="F120" s="1"/>
  <c r="G122"/>
  <c r="G120" s="1"/>
  <c r="H122"/>
  <c r="H120" s="1"/>
  <c r="I122"/>
  <c r="I120" s="1"/>
  <c r="J122"/>
  <c r="J120" s="1"/>
  <c r="K122"/>
  <c r="K120" s="1"/>
  <c r="L122"/>
  <c r="L120" s="1"/>
  <c r="M122"/>
  <c r="M120" s="1"/>
  <c r="N122"/>
  <c r="N120" s="1"/>
  <c r="N129"/>
  <c r="M129"/>
  <c r="L129"/>
  <c r="K129"/>
  <c r="J129"/>
  <c r="I129"/>
  <c r="H129"/>
  <c r="G129"/>
  <c r="F129"/>
  <c r="E129"/>
  <c r="D129"/>
  <c r="N127"/>
  <c r="M127"/>
  <c r="L127"/>
  <c r="K127"/>
  <c r="J127"/>
  <c r="I127"/>
  <c r="H127"/>
  <c r="G127"/>
  <c r="F127"/>
  <c r="E127"/>
  <c r="D127"/>
  <c r="N125"/>
  <c r="M125"/>
  <c r="L125"/>
  <c r="K125"/>
  <c r="J125"/>
  <c r="I125"/>
  <c r="H125"/>
  <c r="G125"/>
  <c r="F125"/>
  <c r="E125"/>
  <c r="D125"/>
  <c r="D122"/>
  <c r="K76"/>
  <c r="J76"/>
  <c r="D54"/>
  <c r="J173"/>
  <c r="M65"/>
  <c r="D173" l="1"/>
  <c r="J133"/>
  <c r="J132" s="1"/>
  <c r="D76"/>
  <c r="D120"/>
  <c r="F94"/>
  <c r="N109"/>
  <c r="M109"/>
  <c r="L109"/>
  <c r="K109"/>
  <c r="J109"/>
  <c r="I109"/>
  <c r="H109"/>
  <c r="G109"/>
  <c r="F109"/>
  <c r="E109"/>
  <c r="D109"/>
  <c r="N107"/>
  <c r="M107"/>
  <c r="L107"/>
  <c r="K107"/>
  <c r="J107"/>
  <c r="I107"/>
  <c r="H107"/>
  <c r="G107"/>
  <c r="F107"/>
  <c r="E107"/>
  <c r="D107"/>
  <c r="N105"/>
  <c r="M105"/>
  <c r="L105"/>
  <c r="K105"/>
  <c r="J105"/>
  <c r="I105"/>
  <c r="H105"/>
  <c r="G105"/>
  <c r="F105"/>
  <c r="E105"/>
  <c r="D105"/>
  <c r="N103"/>
  <c r="M103"/>
  <c r="L103"/>
  <c r="K103"/>
  <c r="J103"/>
  <c r="I103"/>
  <c r="H103"/>
  <c r="G103"/>
  <c r="F103"/>
  <c r="E103"/>
  <c r="D103"/>
  <c r="N101"/>
  <c r="M101"/>
  <c r="L101"/>
  <c r="K101"/>
  <c r="J101"/>
  <c r="I101"/>
  <c r="H101"/>
  <c r="G101"/>
  <c r="F101"/>
  <c r="E101"/>
  <c r="D101"/>
  <c r="N99"/>
  <c r="M99"/>
  <c r="L99"/>
  <c r="K99"/>
  <c r="J99"/>
  <c r="I99"/>
  <c r="H99"/>
  <c r="G99"/>
  <c r="F99"/>
  <c r="E99"/>
  <c r="D99"/>
  <c r="E61" l="1"/>
  <c r="F61"/>
  <c r="G61"/>
  <c r="H61"/>
  <c r="I61"/>
  <c r="N61"/>
  <c r="K61"/>
  <c r="F22" l="1"/>
  <c r="G22"/>
  <c r="H22"/>
  <c r="I22"/>
  <c r="E79"/>
  <c r="F79"/>
  <c r="G79"/>
  <c r="H79"/>
  <c r="I79"/>
  <c r="D47"/>
  <c r="N55"/>
  <c r="K55"/>
  <c r="E55"/>
  <c r="F55"/>
  <c r="G55"/>
  <c r="H55"/>
  <c r="I55"/>
  <c r="J94"/>
  <c r="N79"/>
  <c r="M79"/>
  <c r="L79"/>
  <c r="K79"/>
  <c r="N33"/>
  <c r="M33"/>
  <c r="L33"/>
  <c r="K33"/>
  <c r="I33"/>
  <c r="H33"/>
  <c r="G33"/>
  <c r="F33"/>
  <c r="E33"/>
  <c r="D33"/>
  <c r="J79"/>
  <c r="J55"/>
  <c r="D55"/>
  <c r="D79"/>
  <c r="E67"/>
  <c r="M67"/>
  <c r="L67"/>
  <c r="K67"/>
  <c r="F67"/>
  <c r="G67"/>
  <c r="H67"/>
  <c r="I67"/>
  <c r="J67"/>
  <c r="L22"/>
  <c r="F189"/>
  <c r="E185"/>
  <c r="F185"/>
  <c r="G185"/>
  <c r="H185"/>
  <c r="I185"/>
  <c r="J185"/>
  <c r="K185"/>
  <c r="N185"/>
  <c r="D191"/>
  <c r="J191"/>
  <c r="I191"/>
  <c r="H191"/>
  <c r="G191"/>
  <c r="F191"/>
  <c r="E191"/>
  <c r="D189"/>
  <c r="N189"/>
  <c r="M189"/>
  <c r="J189"/>
  <c r="I189"/>
  <c r="H189"/>
  <c r="G189"/>
  <c r="E189"/>
  <c r="N187"/>
  <c r="J187"/>
  <c r="I187"/>
  <c r="H187"/>
  <c r="G187"/>
  <c r="F187"/>
  <c r="E187"/>
  <c r="E132"/>
  <c r="D132" s="1"/>
  <c r="D176"/>
  <c r="N176"/>
  <c r="M176"/>
  <c r="L176"/>
  <c r="K176"/>
  <c r="J176"/>
  <c r="I176"/>
  <c r="H176"/>
  <c r="G176"/>
  <c r="F176"/>
  <c r="E176"/>
  <c r="N174"/>
  <c r="M174"/>
  <c r="L174"/>
  <c r="K174"/>
  <c r="J174"/>
  <c r="I174"/>
  <c r="H174"/>
  <c r="G174"/>
  <c r="F174"/>
  <c r="E174"/>
  <c r="F31"/>
  <c r="J140"/>
  <c r="I140"/>
  <c r="H140"/>
  <c r="G140"/>
  <c r="F140"/>
  <c r="E77"/>
  <c r="M27"/>
  <c r="N27"/>
  <c r="E94"/>
  <c r="G94"/>
  <c r="H94"/>
  <c r="I94"/>
  <c r="K94"/>
  <c r="L94"/>
  <c r="M94"/>
  <c r="N94"/>
  <c r="N172"/>
  <c r="M172"/>
  <c r="L172"/>
  <c r="K172"/>
  <c r="J172"/>
  <c r="I172"/>
  <c r="H172"/>
  <c r="G172"/>
  <c r="F172"/>
  <c r="E172"/>
  <c r="K156"/>
  <c r="J156"/>
  <c r="I156"/>
  <c r="H156"/>
  <c r="G156"/>
  <c r="F156"/>
  <c r="E156"/>
  <c r="J152"/>
  <c r="I152"/>
  <c r="H152"/>
  <c r="G152"/>
  <c r="F152"/>
  <c r="E152"/>
  <c r="K148"/>
  <c r="J148"/>
  <c r="I148"/>
  <c r="H148"/>
  <c r="G148"/>
  <c r="F148"/>
  <c r="E148"/>
  <c r="M97"/>
  <c r="I97"/>
  <c r="H97"/>
  <c r="G97"/>
  <c r="F97"/>
  <c r="E97"/>
  <c r="N73"/>
  <c r="M73"/>
  <c r="I73"/>
  <c r="H73"/>
  <c r="G73"/>
  <c r="F73"/>
  <c r="E73"/>
  <c r="D71"/>
  <c r="N71"/>
  <c r="J71"/>
  <c r="I71"/>
  <c r="H71"/>
  <c r="G71"/>
  <c r="F71"/>
  <c r="E71"/>
  <c r="N69"/>
  <c r="J69"/>
  <c r="I69"/>
  <c r="H69"/>
  <c r="G69"/>
  <c r="F69"/>
  <c r="E69"/>
  <c r="D65"/>
  <c r="L65"/>
  <c r="K65"/>
  <c r="J65"/>
  <c r="I65"/>
  <c r="H65"/>
  <c r="G65"/>
  <c r="F65"/>
  <c r="E65"/>
  <c r="L47"/>
  <c r="K47"/>
  <c r="J47"/>
  <c r="I47"/>
  <c r="H47"/>
  <c r="G47"/>
  <c r="F47"/>
  <c r="E47"/>
  <c r="N142"/>
  <c r="M142"/>
  <c r="K142"/>
  <c r="J142"/>
  <c r="I142"/>
  <c r="H142"/>
  <c r="G142"/>
  <c r="F142"/>
  <c r="E142"/>
  <c r="K83"/>
  <c r="I83"/>
  <c r="H83"/>
  <c r="G83"/>
  <c r="F83"/>
  <c r="E83"/>
  <c r="D138"/>
  <c r="N138"/>
  <c r="M138"/>
  <c r="L138"/>
  <c r="K138"/>
  <c r="J138"/>
  <c r="I138"/>
  <c r="H138"/>
  <c r="G138"/>
  <c r="F138"/>
  <c r="E138"/>
  <c r="D45"/>
  <c r="N45"/>
  <c r="I45"/>
  <c r="H45"/>
  <c r="G45"/>
  <c r="F45"/>
  <c r="E45"/>
  <c r="D51"/>
  <c r="E51"/>
  <c r="F51"/>
  <c r="G51"/>
  <c r="H51"/>
  <c r="I51"/>
  <c r="J51"/>
  <c r="K51"/>
  <c r="L51"/>
  <c r="M51"/>
  <c r="N51"/>
  <c r="D49"/>
  <c r="E49"/>
  <c r="F49"/>
  <c r="G49"/>
  <c r="H49"/>
  <c r="I49"/>
  <c r="J49"/>
  <c r="K49"/>
  <c r="L49"/>
  <c r="M49"/>
  <c r="N49"/>
  <c r="E43"/>
  <c r="F43"/>
  <c r="G43"/>
  <c r="H43"/>
  <c r="I43"/>
  <c r="J43"/>
  <c r="K43"/>
  <c r="L43"/>
  <c r="M43"/>
  <c r="N43"/>
  <c r="D41"/>
  <c r="E41"/>
  <c r="F41"/>
  <c r="G41"/>
  <c r="H41"/>
  <c r="I41"/>
  <c r="K41"/>
  <c r="L41"/>
  <c r="M41"/>
  <c r="N41"/>
  <c r="D39"/>
  <c r="E39"/>
  <c r="F39"/>
  <c r="G39"/>
  <c r="H39"/>
  <c r="I39"/>
  <c r="K39"/>
  <c r="L39"/>
  <c r="M39"/>
  <c r="N39"/>
  <c r="D77"/>
  <c r="F77"/>
  <c r="G77"/>
  <c r="H77"/>
  <c r="I77"/>
  <c r="J77"/>
  <c r="K77"/>
  <c r="L77"/>
  <c r="M77"/>
  <c r="N77"/>
  <c r="D37"/>
  <c r="N37"/>
  <c r="K37"/>
  <c r="H37"/>
  <c r="G37"/>
  <c r="F37"/>
  <c r="E37"/>
  <c r="E35"/>
  <c r="F35"/>
  <c r="G35"/>
  <c r="H35"/>
  <c r="M35"/>
  <c r="N35"/>
  <c r="D31"/>
  <c r="D29"/>
  <c r="E31"/>
  <c r="G31"/>
  <c r="H31"/>
  <c r="I31"/>
  <c r="E29"/>
  <c r="F29"/>
  <c r="G29"/>
  <c r="H29"/>
  <c r="I29"/>
  <c r="J29"/>
  <c r="N29"/>
  <c r="E27"/>
  <c r="F27"/>
  <c r="G27"/>
  <c r="H27"/>
  <c r="I27"/>
  <c r="D156" l="1"/>
  <c r="D142"/>
  <c r="D152"/>
  <c r="D67"/>
  <c r="D94"/>
  <c r="D148"/>
  <c r="D172"/>
  <c r="F16"/>
  <c r="F20" s="1"/>
  <c r="I16"/>
  <c r="I20" s="1"/>
  <c r="D43"/>
  <c r="G16"/>
  <c r="G20" s="1"/>
  <c r="N16"/>
  <c r="H16"/>
  <c r="H20" s="1"/>
  <c r="L16"/>
  <c r="M16"/>
  <c r="D97"/>
  <c r="D186"/>
  <c r="D185" s="1"/>
  <c r="D69"/>
  <c r="D174"/>
  <c r="D187"/>
  <c r="E22"/>
  <c r="L20" l="1"/>
  <c r="M20"/>
  <c r="N20"/>
  <c r="E140"/>
  <c r="D140" l="1"/>
  <c r="E16"/>
  <c r="E20" l="1"/>
  <c r="D84"/>
  <c r="D83" l="1"/>
  <c r="D81" l="1"/>
  <c r="K82"/>
  <c r="D82" s="1"/>
  <c r="J74"/>
  <c r="K74" l="1"/>
  <c r="D74" l="1"/>
  <c r="D73" s="1"/>
  <c r="K24"/>
  <c r="K22" s="1"/>
  <c r="K16" s="1"/>
  <c r="K20" s="1"/>
  <c r="D62"/>
  <c r="D61" s="1"/>
  <c r="J62"/>
  <c r="J36"/>
  <c r="D36" s="1"/>
  <c r="D35" l="1"/>
  <c r="J28"/>
  <c r="J24" s="1"/>
  <c r="D28" l="1"/>
  <c r="J22"/>
  <c r="J16" l="1"/>
  <c r="D22"/>
  <c r="D27"/>
  <c r="J20" l="1"/>
  <c r="D16"/>
  <c r="D20" s="1"/>
</calcChain>
</file>

<file path=xl/sharedStrings.xml><?xml version="1.0" encoding="utf-8"?>
<sst xmlns="http://schemas.openxmlformats.org/spreadsheetml/2006/main" count="319" uniqueCount="114">
  <si>
    <t>Объём расходов на выполнение мероприятия за счёт всех источников ресурсного обеспечения (тыс. рублей)</t>
  </si>
  <si>
    <t>Номера целевых показателей, на достижение которых направлены мероприятия</t>
  </si>
  <si>
    <t>всего</t>
  </si>
  <si>
    <t xml:space="preserve">ВСЕГО ПО МУНИЦИПАЛЬНОЙ ПРОГРАММЕ, В ТОМ ЧИСЛЕ </t>
  </si>
  <si>
    <t xml:space="preserve">федеральный бюджет </t>
  </si>
  <si>
    <t xml:space="preserve">областной бюджет </t>
  </si>
  <si>
    <t xml:space="preserve">местный бюджет </t>
  </si>
  <si>
    <t>Код раздела, подраздела</t>
  </si>
  <si>
    <t>Код целевой статьи</t>
  </si>
  <si>
    <t>План мероприятий</t>
  </si>
  <si>
    <t xml:space="preserve">по выполнению муниципальной программы </t>
  </si>
  <si>
    <t>"Безопасность жизнедеятельности населения</t>
  </si>
  <si>
    <t>Проведение испытаний пожарных гидрантов</t>
  </si>
  <si>
    <t>Разработка, согласование и утверждение Плана ликвидации аварийных разливов нефтепродуктов</t>
  </si>
  <si>
    <t>Приобретение ранцевых лесных огнетуштителей</t>
  </si>
  <si>
    <t>Обустройство и обслуживание незамерзающих прорубей на открытых источниках противопожарного водоснабжения</t>
  </si>
  <si>
    <t>Создание условий для деятельности добровольных формирований населения по обеспечению общественного порядка</t>
  </si>
  <si>
    <t>Расходы на выплату персоналу казенных учреждений</t>
  </si>
  <si>
    <t>Иные закупки товаров, работ и услуг для обеспечения государственных (муниципальных) нужд</t>
  </si>
  <si>
    <t>Уплата прочих налогов, сборов и иных платежей</t>
  </si>
  <si>
    <t>МКУ МГО "ЕДДС"</t>
  </si>
  <si>
    <t>АМГО</t>
  </si>
  <si>
    <t>МКУ МГО "АХС"</t>
  </si>
  <si>
    <t>МКУ "ЕДДС"</t>
  </si>
  <si>
    <t>0310</t>
  </si>
  <si>
    <t>0810112010</t>
  </si>
  <si>
    <t>240</t>
  </si>
  <si>
    <t>0309</t>
  </si>
  <si>
    <t>0406</t>
  </si>
  <si>
    <t>Техническое обслуживание АПК "Грифон"</t>
  </si>
  <si>
    <t>Подключение линии интернет для системы оповещения жителей МГО</t>
  </si>
  <si>
    <t>Ремонт гидрантов: монтаж, демонтаж, замена, поверка и проведение гидроиспытаний</t>
  </si>
  <si>
    <t>Изготовление листовок и прокламаций по противопожарной тематике</t>
  </si>
  <si>
    <t>Приобретение табличек для указания пожарных гидрантов</t>
  </si>
  <si>
    <t>244</t>
  </si>
  <si>
    <t>0314</t>
  </si>
  <si>
    <t>0820112020</t>
  </si>
  <si>
    <t>084011А100</t>
  </si>
  <si>
    <t>111</t>
  </si>
  <si>
    <t>Организация и проведение информационно-пропагандистских мероприятий по разъяснению сущности терроризма и его общественной опасности</t>
  </si>
  <si>
    <t>Организация и проведение тренировок по отработке порядка действий при угрозе совершения или совершении террористического акта работников объектов (территорий), к антитеррористической защищенности которых установлены отдельные требования нормативными правовыми актами РФ, находящихся в муниципальной собственности или в ведении органов местного самоуправления</t>
  </si>
  <si>
    <t>310</t>
  </si>
  <si>
    <t>Страхование гидротехнического сооружения</t>
  </si>
  <si>
    <t>№ строки</t>
  </si>
  <si>
    <t>Код федераль-ного проекта</t>
  </si>
  <si>
    <t>Испол-нитель        (соиспол-нитель) мероприя-тия</t>
  </si>
  <si>
    <t>Наименование мероприятия/ источники расходов финансирования</t>
  </si>
  <si>
    <t>Организация и проведение проверок соответствия уровня антитеррористической защищенности объектов (территорий), находящихся в муниципальной собственности или ведении органов местного самоуправления предъявляемым требованиям</t>
  </si>
  <si>
    <t xml:space="preserve"> Подпрограмма 1 "Обеспечение первичных мер пожарной безопасности, организация и осуществление мероприятий в области гражданской обороны, предупреждения и ликвидации чрезвычайных ситуаций природного и техногенного характера, безопасности людей на водных объектах на территории Малышевского городского округа"</t>
  </si>
  <si>
    <t xml:space="preserve">Приобретение, замена и установка пожарных гидрантов </t>
  </si>
  <si>
    <t>Изготовление и распространение листовок, прокламаций  и  печатно-агитационной продукции (разной тематики)</t>
  </si>
  <si>
    <t>Согласование и утверждение декларации безопасности гидротехнических сооружений - Малышевская плотина</t>
  </si>
  <si>
    <t xml:space="preserve">Приобретение громкоговорителей с комплектующими устройствами </t>
  </si>
  <si>
    <t xml:space="preserve">Монтаж, наладка и установка громкоговорителей с комплектующими устройствами </t>
  </si>
  <si>
    <t>Установка  и обслуживание пожарных извещателей  в муниципальном жилье</t>
  </si>
  <si>
    <t>Оборудование минерализованных полос</t>
  </si>
  <si>
    <t>Разработка класса гидротехнических сооружений - Малышевская плотина</t>
  </si>
  <si>
    <t>Текущее содержание и ремонт Малышевской  плотины, в т. ч.: работы по очистке гребня и откосов плотины от естественной растительности, приобретение водомерной рейки, приобретение и установка задвижки водоспуска</t>
  </si>
  <si>
    <t>Разработка, согласование и утверждение Паспорта безопасности территории МГО</t>
  </si>
  <si>
    <t>Приобретение уличных аншлагов, в т. ч. по противопожарной тематике и водным объектам</t>
  </si>
  <si>
    <t>Установка уличных аншлагов, в т. ч. по противопожарной тематике и водным объектам</t>
  </si>
  <si>
    <t>Приобретение  пожарных извещателей  для муниц.жилья (многодетные семьи, соц.ст. и т.д.)</t>
  </si>
  <si>
    <t>Совершенствование работы по обучению населения МГО действиям в военное время -  для учебно-консультационного пункта по ГО МГО</t>
  </si>
  <si>
    <t>Подготовка внештатных инструкторов пожарной профилактики в  учреждениях</t>
  </si>
  <si>
    <t>Подготовка должностных лиц и специалистов гражданской обороны по необходимым категориям обучения</t>
  </si>
  <si>
    <t>Социальная реклама по профилактике  терроризма (приобретение листовок)</t>
  </si>
  <si>
    <t>Обеспечение изготовления и размещения в средствах массовой информации (включая официальный сайт МГО) информационных материалов по вопросам профилактики терроризма</t>
  </si>
  <si>
    <t xml:space="preserve">Программное обеспечение  АПК "Безопасный город", в т. ч. приобретение оборудования </t>
  </si>
  <si>
    <t xml:space="preserve">Программное обеспечение  АПК "Безопасный город",  в т. ч. интернет </t>
  </si>
  <si>
    <t>Приобретение металлодетекторов рамочных и ручных в муниц.образовательные и дошкольные учреждения, учреждения культуры и спорта</t>
  </si>
  <si>
    <t>Приобретение системы видеонаблюдения на объектах - муниц.образовательные и дошкольные учреждения, учреждения культуры и спорта</t>
  </si>
  <si>
    <t>Монтаж и наладка системы видеонаблюдения на объектах -муниц.образовательные и дошкольные учреждения, учреждения культуры и спорта</t>
  </si>
  <si>
    <t>Организация и проведение заседаний АТК МГО</t>
  </si>
  <si>
    <t>Установка первичных средств пожаротушения (укомплектованных пожарных щитов, ящиков для песка)</t>
  </si>
  <si>
    <t>Программное обеспечение Video Net АПК "Безопасный город"</t>
  </si>
  <si>
    <t>Услуги подвижной мобильной связи ПК "Грифон"</t>
  </si>
  <si>
    <t>Проведение проверок состояния антитеррористической защищенности мест массового пребывания людей</t>
  </si>
  <si>
    <t xml:space="preserve">Организация и проведение заседаний МВКПП </t>
  </si>
  <si>
    <t>Социальная реклама по профилактике правонарушений, экстремизма и радикализма  (приобретение листовок, брошюр, прокламаций)</t>
  </si>
  <si>
    <t>Организация и проведение информационно-пропагандистских мероприятий по разъяснению сущности правонарушений, экстремизма и их общественной опасности</t>
  </si>
  <si>
    <t>Обеспечение изготовления и размещения в средствах массовой информации (включая официальный сайт МГО) информационных материалов по вопросам профилактики правонарушений и экстремизма</t>
  </si>
  <si>
    <t>Услуги по  оптической линии связи АПК "Безопасный город" (аудио-видео модуль)</t>
  </si>
  <si>
    <t>Приобретение первичных  средств пожаротушения (укомплектованных пожарных щитов, ящиков для песка) в п. Изумруд, п. Шамейский, п. Чапаева</t>
  </si>
  <si>
    <t>Изготовление информационных знаков (схема эвакуации населения на территории ММПЛ)</t>
  </si>
  <si>
    <t xml:space="preserve"> Подпрограмма 2  Подпрограмма "Противодействие терроризму, предусматривающее принятие и реализацию мер, направленных на профилактику проявлений, терроризма,                                                                                                                                                                                                                                                                                                                                                  а также повышение готовности к минимизации и (или) ликвидации вызванных им последствий н территории Малышевского городского округа"</t>
  </si>
  <si>
    <t xml:space="preserve"> Подпрограмма 5 "Обеспечение деятельности МКУ "Единая дежурно-диспетчерская служба" Малышевского городского округа"</t>
  </si>
  <si>
    <t>Малышевского городского округа на 2015-2025 годы"</t>
  </si>
  <si>
    <t>Подпрограмма 3 "Профилактика правонарушений, реализация системных мер по противодействию  (профилактике) экстремизма  и радикализма,                                                                                                       предупреждению межнациональных и межрегиональных конфликтов на территории Малышевского городского округа"</t>
  </si>
  <si>
    <t>Приобретение видео модуля и модуля связи для оснащения точки прохода объектов образования</t>
  </si>
  <si>
    <t>Работы по монтажу и пуско-наладке для оснащения точки прохода объектов образования</t>
  </si>
  <si>
    <t>Приобретение оборудования для аудио-видео модуля для оснащения мест массового пребывания людей</t>
  </si>
  <si>
    <t>Работы по монтажу и пуско-наладке ауди-видео модуля для оснащения мест массового пребывания людей</t>
  </si>
  <si>
    <t>Реконструкция пожарных пирсов в пос. Изумруд,  пос. Шамейский, пос. Чапаева</t>
  </si>
  <si>
    <t>Монтаж и демонтаж уличного пункта оповещения и подключения к сетям электропитания, интернета АПК "Грифон"</t>
  </si>
  <si>
    <t>Приобретение громкоговорителей с комплектующими устройствами АПК "Грифон"</t>
  </si>
  <si>
    <t>Оборудование для оптической линии связи (АПК "Безопасный город")</t>
  </si>
  <si>
    <t>"Уральская база авиационной охраны лесов" тушение лесных пожаров</t>
  </si>
  <si>
    <t>Техническое сопровождение видеосистемы АПК "Безопасный город" (по адресу ул. Мопра, д. 12)</t>
  </si>
  <si>
    <t>Сопровождение ПО видеосистемы АПК "Безопасный город" (по адресу ул. Мопра, д. 12)</t>
  </si>
  <si>
    <t>Техническое сопровождение видеосистемы АПК "Безопасный город" (по адресу ул. Тимирязева, д. 8)</t>
  </si>
  <si>
    <t>Сопровождение ПО видеосистемы АПК "Безопасный город" (по адресу ул. Тимирязева, д. 8)</t>
  </si>
  <si>
    <t>Изготовление графических приложений (карт) к "Плану действий по предупреждению и ликвидации чрезвычайных ситуаций на территории МГО"</t>
  </si>
  <si>
    <t>Разработка и изготовление графических приложений (карт, схем)</t>
  </si>
  <si>
    <t>Комплект пуско-наладочного оборудования  "Безопасный город"</t>
  </si>
  <si>
    <t>Работы по монтажу и пуско-наладке видеооборудования АПК "Безопасный город"</t>
  </si>
  <si>
    <t>Приобретение расходных материалов, запасныз частей для оптической линии АПК "Безопасный город"</t>
  </si>
  <si>
    <t>Работы по монтажу и пуско-наладке оптической линий связи (АПК "Безопасный город")</t>
  </si>
  <si>
    <t>Страхование добровольных формирований населения по обеспечению общественного порядка</t>
  </si>
  <si>
    <t xml:space="preserve"> Подпрограмма 4   "Обеспечение общественной безопасности на территории Малышевского городского округа"</t>
  </si>
  <si>
    <t>Приобретение запасных частей для ранцевых огнетушителей</t>
  </si>
  <si>
    <t>Приобретение указательного знака "Пожарный водоем"</t>
  </si>
  <si>
    <t>Услуги по настройке ПО АПК "Грифон"</t>
  </si>
  <si>
    <t>Текущий ремонт основных средств (телевизоров подключенных к видеосистеме)</t>
  </si>
  <si>
    <r>
      <t xml:space="preserve">Приложение № 3 
к постановлению главы Малышевского городского округа от </t>
    </r>
    <r>
      <rPr>
        <u/>
        <sz val="10"/>
        <color theme="1"/>
        <rFont val="Liberation Serif"/>
        <family val="1"/>
        <charset val="204"/>
      </rPr>
      <t>24.05 2023</t>
    </r>
    <r>
      <rPr>
        <sz val="10"/>
        <color theme="1"/>
        <rFont val="Liberation Serif"/>
        <family val="1"/>
        <charset val="204"/>
      </rPr>
      <t xml:space="preserve"> № </t>
    </r>
    <r>
      <rPr>
        <u/>
        <sz val="10"/>
        <color theme="1"/>
        <rFont val="Liberation Serif"/>
        <family val="1"/>
        <charset val="204"/>
      </rPr>
      <t>283-ПГ</t>
    </r>
    <r>
      <rPr>
        <sz val="10"/>
        <color theme="1"/>
        <rFont val="Liberation Serif"/>
        <family val="1"/>
        <charset val="204"/>
      </rPr>
      <t xml:space="preserve">
</t>
    </r>
  </si>
</sst>
</file>

<file path=xl/styles.xml><?xml version="1.0" encoding="utf-8"?>
<styleSheet xmlns="http://schemas.openxmlformats.org/spreadsheetml/2006/main">
  <numFmts count="1">
    <numFmt numFmtId="164" formatCode="0.0"/>
  </numFmts>
  <fonts count="19">
    <font>
      <sz val="11"/>
      <color theme="1"/>
      <name val="Calibri"/>
      <family val="2"/>
      <charset val="204"/>
      <scheme val="minor"/>
    </font>
    <font>
      <sz val="8"/>
      <color rgb="FF000000"/>
      <name val="Liberation Serif"/>
      <family val="1"/>
      <charset val="204"/>
    </font>
    <font>
      <b/>
      <sz val="8"/>
      <color rgb="FF000000"/>
      <name val="Liberation Serif"/>
      <family val="1"/>
      <charset val="204"/>
    </font>
    <font>
      <sz val="8"/>
      <name val="Liberation Serif"/>
      <family val="1"/>
      <charset val="204"/>
    </font>
    <font>
      <sz val="10"/>
      <color rgb="FF000000"/>
      <name val="Arial Cyr"/>
      <family val="2"/>
    </font>
    <font>
      <sz val="10"/>
      <color rgb="FF000000"/>
      <name val="Liberation Serif"/>
      <family val="1"/>
      <charset val="204"/>
    </font>
    <font>
      <sz val="10"/>
      <name val="Arial Cyr"/>
      <charset val="204"/>
    </font>
    <font>
      <sz val="8"/>
      <name val="Times New Roman"/>
      <family val="1"/>
      <charset val="204"/>
    </font>
    <font>
      <b/>
      <sz val="14"/>
      <color rgb="FF000000"/>
      <name val="Liberation Serif"/>
      <family val="1"/>
      <charset val="204"/>
    </font>
    <font>
      <sz val="11"/>
      <color theme="1"/>
      <name val="Liberation Serif"/>
      <family val="1"/>
      <charset val="204"/>
    </font>
    <font>
      <sz val="10"/>
      <color theme="1"/>
      <name val="Liberation Serif"/>
      <family val="1"/>
      <charset val="204"/>
    </font>
    <font>
      <b/>
      <sz val="8"/>
      <name val="Liberation Serif"/>
      <family val="1"/>
      <charset val="204"/>
    </font>
    <font>
      <b/>
      <sz val="8"/>
      <color rgb="FFFF0000"/>
      <name val="Liberation Serif"/>
      <family val="1"/>
      <charset val="204"/>
    </font>
    <font>
      <sz val="10"/>
      <name val="Liberation Serif"/>
      <family val="1"/>
      <charset val="204"/>
    </font>
    <font>
      <b/>
      <sz val="8"/>
      <color theme="1"/>
      <name val="Liberation Serif"/>
      <family val="1"/>
      <charset val="204"/>
    </font>
    <font>
      <sz val="8"/>
      <color theme="1"/>
      <name val="Liberation Serif"/>
      <family val="1"/>
      <charset val="204"/>
    </font>
    <font>
      <sz val="8"/>
      <color theme="1"/>
      <name val="Liberation Serif"/>
      <family val="1"/>
      <charset val="204"/>
    </font>
    <font>
      <b/>
      <sz val="8"/>
      <color theme="1"/>
      <name val="Calibri"/>
      <family val="2"/>
      <charset val="204"/>
      <scheme val="minor"/>
    </font>
    <font>
      <u/>
      <sz val="10"/>
      <color theme="1"/>
      <name val="Liberation Serif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9" fontId="4" fillId="0" borderId="1">
      <alignment horizontal="center" vertical="top" shrinkToFit="1"/>
    </xf>
    <xf numFmtId="0" fontId="6" fillId="0" borderId="0"/>
  </cellStyleXfs>
  <cellXfs count="168">
    <xf numFmtId="0" fontId="0" fillId="0" borderId="0" xfId="0"/>
    <xf numFmtId="0" fontId="0" fillId="0" borderId="0" xfId="0" applyFill="1"/>
    <xf numFmtId="0" fontId="9" fillId="0" borderId="0" xfId="0" applyFont="1" applyFill="1"/>
    <xf numFmtId="2" fontId="1" fillId="0" borderId="2" xfId="0" applyNumberFormat="1" applyFont="1" applyFill="1" applyBorder="1" applyAlignment="1">
      <alignment horizontal="right" vertical="top" wrapText="1"/>
    </xf>
    <xf numFmtId="164" fontId="2" fillId="0" borderId="2" xfId="0" applyNumberFormat="1" applyFont="1" applyFill="1" applyBorder="1" applyAlignment="1">
      <alignment horizontal="right" vertical="top" wrapText="1"/>
    </xf>
    <xf numFmtId="0" fontId="1" fillId="0" borderId="2" xfId="0" applyFont="1" applyFill="1" applyBorder="1" applyAlignment="1">
      <alignment vertical="top" wrapText="1"/>
    </xf>
    <xf numFmtId="0" fontId="2" fillId="0" borderId="0" xfId="0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center" vertical="top" wrapText="1"/>
    </xf>
    <xf numFmtId="0" fontId="0" fillId="0" borderId="0" xfId="0" applyFill="1" applyBorder="1"/>
    <xf numFmtId="0" fontId="10" fillId="0" borderId="0" xfId="0" applyFont="1" applyFill="1" applyBorder="1" applyAlignment="1">
      <alignment horizontal="left" vertical="top" wrapText="1"/>
    </xf>
    <xf numFmtId="0" fontId="9" fillId="0" borderId="0" xfId="0" applyFont="1" applyFill="1" applyBorder="1"/>
    <xf numFmtId="0" fontId="0" fillId="0" borderId="2" xfId="0" applyBorder="1"/>
    <xf numFmtId="1" fontId="5" fillId="0" borderId="2" xfId="1" applyNumberFormat="1" applyFont="1" applyFill="1" applyBorder="1" applyProtection="1">
      <alignment horizontal="center" vertical="top" shrinkToFit="1"/>
    </xf>
    <xf numFmtId="1" fontId="5" fillId="0" borderId="1" xfId="1" applyNumberFormat="1" applyFont="1" applyProtection="1">
      <alignment horizontal="center" vertical="top" shrinkToFit="1"/>
    </xf>
    <xf numFmtId="2" fontId="0" fillId="0" borderId="0" xfId="0" applyNumberFormat="1"/>
    <xf numFmtId="2" fontId="11" fillId="0" borderId="2" xfId="0" applyNumberFormat="1" applyFont="1" applyFill="1" applyBorder="1" applyAlignment="1">
      <alignment horizontal="right" vertical="top" wrapText="1"/>
    </xf>
    <xf numFmtId="2" fontId="3" fillId="0" borderId="2" xfId="0" applyNumberFormat="1" applyFont="1" applyFill="1" applyBorder="1" applyAlignment="1">
      <alignment horizontal="right" vertical="top" wrapText="1"/>
    </xf>
    <xf numFmtId="0" fontId="11" fillId="0" borderId="2" xfId="0" applyFont="1" applyFill="1" applyBorder="1" applyAlignment="1">
      <alignment vertical="top" wrapText="1"/>
    </xf>
    <xf numFmtId="0" fontId="3" fillId="0" borderId="2" xfId="0" applyFont="1" applyFill="1" applyBorder="1" applyAlignment="1">
      <alignment vertical="top" wrapText="1"/>
    </xf>
    <xf numFmtId="2" fontId="12" fillId="0" borderId="2" xfId="0" applyNumberFormat="1" applyFont="1" applyFill="1" applyBorder="1" applyAlignment="1">
      <alignment horizontal="right" vertical="top" wrapText="1"/>
    </xf>
    <xf numFmtId="49" fontId="5" fillId="0" borderId="1" xfId="1" applyNumberFormat="1" applyFont="1" applyProtection="1">
      <alignment horizontal="center" vertical="top" shrinkToFit="1"/>
    </xf>
    <xf numFmtId="49" fontId="10" fillId="0" borderId="2" xfId="0" applyNumberFormat="1" applyFont="1" applyBorder="1" applyAlignment="1">
      <alignment horizontal="center" vertical="top"/>
    </xf>
    <xf numFmtId="1" fontId="5" fillId="0" borderId="1" xfId="1" applyNumberFormat="1" applyFont="1" applyAlignment="1" applyProtection="1">
      <alignment horizontal="center" vertical="top" shrinkToFit="1"/>
    </xf>
    <xf numFmtId="49" fontId="13" fillId="0" borderId="2" xfId="0" applyNumberFormat="1" applyFont="1" applyFill="1" applyBorder="1" applyAlignment="1">
      <alignment horizontal="center" vertical="top" wrapText="1"/>
    </xf>
    <xf numFmtId="49" fontId="13" fillId="0" borderId="1" xfId="1" applyNumberFormat="1" applyFont="1" applyAlignment="1" applyProtection="1">
      <alignment horizontal="center" vertical="top" shrinkToFit="1"/>
    </xf>
    <xf numFmtId="49" fontId="13" fillId="0" borderId="1" xfId="1" applyNumberFormat="1" applyFont="1" applyProtection="1">
      <alignment horizontal="center" vertical="top" shrinkToFit="1"/>
    </xf>
    <xf numFmtId="49" fontId="13" fillId="0" borderId="2" xfId="0" applyNumberFormat="1" applyFont="1" applyBorder="1" applyAlignment="1">
      <alignment horizontal="center" vertical="top"/>
    </xf>
    <xf numFmtId="164" fontId="14" fillId="0" borderId="2" xfId="0" applyNumberFormat="1" applyFont="1" applyFill="1" applyBorder="1" applyAlignment="1">
      <alignment horizontal="right" vertical="top" wrapText="1"/>
    </xf>
    <xf numFmtId="2" fontId="14" fillId="0" borderId="2" xfId="0" applyNumberFormat="1" applyFont="1" applyFill="1" applyBorder="1" applyAlignment="1">
      <alignment horizontal="right" vertical="top" wrapText="1"/>
    </xf>
    <xf numFmtId="0" fontId="14" fillId="0" borderId="2" xfId="0" applyFont="1" applyFill="1" applyBorder="1" applyAlignment="1">
      <alignment vertical="top" wrapText="1"/>
    </xf>
    <xf numFmtId="2" fontId="15" fillId="0" borderId="2" xfId="0" applyNumberFormat="1" applyFont="1" applyFill="1" applyBorder="1" applyAlignment="1">
      <alignment horizontal="right" vertical="top" wrapText="1"/>
    </xf>
    <xf numFmtId="164" fontId="11" fillId="0" borderId="2" xfId="0" applyNumberFormat="1" applyFont="1" applyFill="1" applyBorder="1" applyAlignment="1">
      <alignment horizontal="right" vertical="top" wrapText="1"/>
    </xf>
    <xf numFmtId="0" fontId="3" fillId="0" borderId="2" xfId="0" applyFont="1" applyFill="1" applyBorder="1" applyAlignment="1">
      <alignment horizontal="right" vertical="top" wrapText="1"/>
    </xf>
    <xf numFmtId="0" fontId="2" fillId="0" borderId="2" xfId="0" applyFont="1" applyFill="1" applyBorder="1" applyAlignment="1">
      <alignment horizontal="center" vertical="top" wrapText="1"/>
    </xf>
    <xf numFmtId="0" fontId="1" fillId="0" borderId="2" xfId="0" applyFont="1" applyFill="1" applyBorder="1" applyAlignment="1">
      <alignment horizontal="right" vertical="top" wrapText="1"/>
    </xf>
    <xf numFmtId="0" fontId="2" fillId="0" borderId="2" xfId="0" applyFont="1" applyFill="1" applyBorder="1" applyAlignment="1">
      <alignment vertical="top" wrapText="1"/>
    </xf>
    <xf numFmtId="2" fontId="2" fillId="0" borderId="2" xfId="0" applyNumberFormat="1" applyFont="1" applyFill="1" applyBorder="1" applyAlignment="1">
      <alignment horizontal="right" vertical="top" wrapText="1"/>
    </xf>
    <xf numFmtId="0" fontId="1" fillId="0" borderId="2" xfId="0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top" wrapText="1"/>
    </xf>
    <xf numFmtId="0" fontId="1" fillId="0" borderId="2" xfId="0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vertical="top" wrapText="1"/>
    </xf>
    <xf numFmtId="0" fontId="1" fillId="0" borderId="2" xfId="0" applyFont="1" applyFill="1" applyBorder="1" applyAlignment="1">
      <alignment horizontal="right" vertical="top" wrapText="1"/>
    </xf>
    <xf numFmtId="0" fontId="2" fillId="0" borderId="2" xfId="0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top" wrapText="1"/>
    </xf>
    <xf numFmtId="0" fontId="1" fillId="0" borderId="2" xfId="0" applyFont="1" applyFill="1" applyBorder="1" applyAlignment="1">
      <alignment horizontal="right" vertical="top" wrapText="1"/>
    </xf>
    <xf numFmtId="0" fontId="2" fillId="0" borderId="2" xfId="0" applyFont="1" applyFill="1" applyBorder="1" applyAlignment="1">
      <alignment vertical="top" wrapText="1"/>
    </xf>
    <xf numFmtId="2" fontId="2" fillId="0" borderId="2" xfId="0" applyNumberFormat="1" applyFont="1" applyFill="1" applyBorder="1" applyAlignment="1">
      <alignment horizontal="right" vertical="top" wrapText="1"/>
    </xf>
    <xf numFmtId="0" fontId="1" fillId="0" borderId="2" xfId="0" applyFont="1" applyFill="1" applyBorder="1" applyAlignment="1">
      <alignment horizontal="center" vertical="top" wrapText="1"/>
    </xf>
    <xf numFmtId="0" fontId="0" fillId="0" borderId="0" xfId="0" applyBorder="1"/>
    <xf numFmtId="0" fontId="0" fillId="0" borderId="2" xfId="0" applyFill="1" applyBorder="1"/>
    <xf numFmtId="0" fontId="1" fillId="0" borderId="2" xfId="0" applyFont="1" applyFill="1" applyBorder="1" applyAlignment="1">
      <alignment horizontal="right" vertical="top" wrapText="1"/>
    </xf>
    <xf numFmtId="0" fontId="2" fillId="0" borderId="2" xfId="0" applyFont="1" applyFill="1" applyBorder="1" applyAlignment="1">
      <alignment vertical="top" wrapText="1"/>
    </xf>
    <xf numFmtId="2" fontId="2" fillId="0" borderId="2" xfId="0" applyNumberFormat="1" applyFont="1" applyFill="1" applyBorder="1" applyAlignment="1">
      <alignment horizontal="right" vertical="top" wrapText="1"/>
    </xf>
    <xf numFmtId="0" fontId="1" fillId="0" borderId="2" xfId="0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top" wrapText="1"/>
    </xf>
    <xf numFmtId="2" fontId="2" fillId="0" borderId="2" xfId="0" applyNumberFormat="1" applyFont="1" applyFill="1" applyBorder="1" applyAlignment="1">
      <alignment horizontal="right" vertical="top" wrapText="1"/>
    </xf>
    <xf numFmtId="0" fontId="1" fillId="0" borderId="2" xfId="0" applyFont="1" applyFill="1" applyBorder="1" applyAlignment="1">
      <alignment horizontal="center" vertical="top" wrapText="1"/>
    </xf>
    <xf numFmtId="2" fontId="2" fillId="0" borderId="2" xfId="0" applyNumberFormat="1" applyFont="1" applyFill="1" applyBorder="1" applyAlignment="1">
      <alignment horizontal="right" vertical="top" wrapText="1"/>
    </xf>
    <xf numFmtId="0" fontId="15" fillId="0" borderId="2" xfId="0" applyFont="1" applyFill="1" applyBorder="1" applyAlignment="1">
      <alignment horizontal="center" vertical="top"/>
    </xf>
    <xf numFmtId="2" fontId="14" fillId="2" borderId="2" xfId="0" applyNumberFormat="1" applyFont="1" applyFill="1" applyBorder="1" applyAlignment="1">
      <alignment horizontal="right" vertical="top" wrapText="1"/>
    </xf>
    <xf numFmtId="2" fontId="2" fillId="2" borderId="2" xfId="0" applyNumberFormat="1" applyFont="1" applyFill="1" applyBorder="1" applyAlignment="1">
      <alignment horizontal="right" vertical="top" wrapText="1"/>
    </xf>
    <xf numFmtId="2" fontId="11" fillId="2" borderId="2" xfId="0" applyNumberFormat="1" applyFont="1" applyFill="1" applyBorder="1" applyAlignment="1">
      <alignment horizontal="right" vertical="top" wrapText="1"/>
    </xf>
    <xf numFmtId="0" fontId="2" fillId="0" borderId="2" xfId="0" applyFont="1" applyFill="1" applyBorder="1" applyAlignment="1">
      <alignment vertical="top" wrapText="1"/>
    </xf>
    <xf numFmtId="0" fontId="2" fillId="0" borderId="2" xfId="0" applyFont="1" applyFill="1" applyBorder="1" applyAlignment="1">
      <alignment vertical="top" wrapText="1"/>
    </xf>
    <xf numFmtId="0" fontId="2" fillId="0" borderId="2" xfId="0" applyFont="1" applyFill="1" applyBorder="1" applyAlignment="1">
      <alignment vertical="top" wrapText="1"/>
    </xf>
    <xf numFmtId="0" fontId="1" fillId="0" borderId="6" xfId="0" applyFont="1" applyFill="1" applyBorder="1" applyAlignment="1">
      <alignment horizontal="right" vertical="top" wrapText="1"/>
    </xf>
    <xf numFmtId="0" fontId="1" fillId="0" borderId="2" xfId="0" applyFont="1" applyFill="1" applyBorder="1" applyAlignment="1">
      <alignment horizontal="right" vertical="top" wrapText="1"/>
    </xf>
    <xf numFmtId="2" fontId="15" fillId="2" borderId="2" xfId="0" applyNumberFormat="1" applyFont="1" applyFill="1" applyBorder="1" applyAlignment="1">
      <alignment horizontal="right" vertical="top" wrapText="1"/>
    </xf>
    <xf numFmtId="2" fontId="1" fillId="2" borderId="2" xfId="0" applyNumberFormat="1" applyFont="1" applyFill="1" applyBorder="1" applyAlignment="1">
      <alignment horizontal="right" vertical="top" wrapText="1"/>
    </xf>
    <xf numFmtId="0" fontId="1" fillId="2" borderId="2" xfId="0" applyFont="1" applyFill="1" applyBorder="1" applyAlignment="1">
      <alignment vertical="top" wrapText="1"/>
    </xf>
    <xf numFmtId="0" fontId="2" fillId="2" borderId="2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vertical="top" wrapText="1"/>
    </xf>
    <xf numFmtId="0" fontId="11" fillId="2" borderId="2" xfId="0" applyFont="1" applyFill="1" applyBorder="1" applyAlignment="1">
      <alignment vertical="top" wrapText="1"/>
    </xf>
    <xf numFmtId="0" fontId="1" fillId="2" borderId="2" xfId="0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vertical="top" wrapText="1"/>
    </xf>
    <xf numFmtId="0" fontId="2" fillId="0" borderId="2" xfId="0" applyFont="1" applyFill="1" applyBorder="1" applyAlignment="1">
      <alignment vertical="top" wrapText="1"/>
    </xf>
    <xf numFmtId="0" fontId="1" fillId="0" borderId="2" xfId="0" applyFont="1" applyFill="1" applyBorder="1" applyAlignment="1">
      <alignment horizontal="right" vertical="top" wrapText="1"/>
    </xf>
    <xf numFmtId="0" fontId="2" fillId="0" borderId="2" xfId="0" applyFont="1" applyFill="1" applyBorder="1" applyAlignment="1">
      <alignment vertical="top" wrapText="1"/>
    </xf>
    <xf numFmtId="2" fontId="2" fillId="0" borderId="2" xfId="0" applyNumberFormat="1" applyFont="1" applyFill="1" applyBorder="1" applyAlignment="1">
      <alignment horizontal="right" vertical="top" wrapText="1"/>
    </xf>
    <xf numFmtId="0" fontId="2" fillId="0" borderId="2" xfId="0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top" wrapText="1"/>
    </xf>
    <xf numFmtId="0" fontId="1" fillId="0" borderId="2" xfId="0" applyFont="1" applyFill="1" applyBorder="1" applyAlignment="1">
      <alignment horizontal="right" vertical="top" wrapText="1"/>
    </xf>
    <xf numFmtId="0" fontId="2" fillId="0" borderId="2" xfId="0" applyFont="1" applyFill="1" applyBorder="1" applyAlignment="1">
      <alignment vertical="top" wrapText="1"/>
    </xf>
    <xf numFmtId="2" fontId="2" fillId="0" borderId="2" xfId="0" applyNumberFormat="1" applyFont="1" applyFill="1" applyBorder="1" applyAlignment="1">
      <alignment horizontal="right" vertical="top" wrapText="1"/>
    </xf>
    <xf numFmtId="1" fontId="5" fillId="0" borderId="1" xfId="1" applyNumberFormat="1" applyFont="1" applyFill="1" applyProtection="1">
      <alignment horizontal="center" vertical="top" shrinkToFit="1"/>
    </xf>
    <xf numFmtId="2" fontId="17" fillId="0" borderId="0" xfId="0" applyNumberFormat="1" applyFont="1" applyFill="1" applyAlignment="1">
      <alignment vertical="top"/>
    </xf>
    <xf numFmtId="0" fontId="1" fillId="0" borderId="2" xfId="0" applyFont="1" applyFill="1" applyBorder="1" applyAlignment="1">
      <alignment horizontal="right" vertical="top" wrapText="1"/>
    </xf>
    <xf numFmtId="0" fontId="2" fillId="0" borderId="2" xfId="0" applyFont="1" applyFill="1" applyBorder="1" applyAlignment="1">
      <alignment vertical="top" wrapText="1"/>
    </xf>
    <xf numFmtId="0" fontId="2" fillId="0" borderId="2" xfId="0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vertical="top" wrapText="1"/>
    </xf>
    <xf numFmtId="2" fontId="15" fillId="0" borderId="2" xfId="0" applyNumberFormat="1" applyFont="1" applyFill="1" applyBorder="1"/>
    <xf numFmtId="0" fontId="1" fillId="0" borderId="2" xfId="0" applyFont="1" applyFill="1" applyBorder="1" applyAlignment="1">
      <alignment horizontal="right" vertical="top" wrapText="1"/>
    </xf>
    <xf numFmtId="0" fontId="2" fillId="0" borderId="2" xfId="0" applyFont="1" applyFill="1" applyBorder="1" applyAlignment="1">
      <alignment vertical="top" wrapText="1"/>
    </xf>
    <xf numFmtId="2" fontId="2" fillId="0" borderId="2" xfId="0" applyNumberFormat="1" applyFont="1" applyFill="1" applyBorder="1" applyAlignment="1">
      <alignment horizontal="right" vertical="top" wrapText="1"/>
    </xf>
    <xf numFmtId="0" fontId="2" fillId="0" borderId="2" xfId="0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top" wrapText="1"/>
    </xf>
    <xf numFmtId="0" fontId="1" fillId="0" borderId="2" xfId="0" applyFont="1" applyFill="1" applyBorder="1" applyAlignment="1">
      <alignment horizontal="right" vertical="top" wrapText="1"/>
    </xf>
    <xf numFmtId="0" fontId="2" fillId="0" borderId="2" xfId="0" applyFont="1" applyFill="1" applyBorder="1" applyAlignment="1">
      <alignment vertical="top" wrapText="1"/>
    </xf>
    <xf numFmtId="2" fontId="2" fillId="0" borderId="2" xfId="0" applyNumberFormat="1" applyFont="1" applyFill="1" applyBorder="1" applyAlignment="1">
      <alignment horizontal="right" vertical="top" wrapText="1"/>
    </xf>
    <xf numFmtId="0" fontId="1" fillId="0" borderId="2" xfId="0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vertical="top" wrapText="1"/>
    </xf>
    <xf numFmtId="0" fontId="2" fillId="0" borderId="2" xfId="0" applyFont="1" applyFill="1" applyBorder="1" applyAlignment="1">
      <alignment horizontal="center" vertical="top" wrapText="1"/>
    </xf>
    <xf numFmtId="0" fontId="1" fillId="0" borderId="2" xfId="0" applyFont="1" applyFill="1" applyBorder="1" applyAlignment="1">
      <alignment horizontal="right" vertical="top" wrapText="1"/>
    </xf>
    <xf numFmtId="0" fontId="2" fillId="0" borderId="2" xfId="0" applyFont="1" applyFill="1" applyBorder="1" applyAlignment="1">
      <alignment vertical="top" wrapText="1"/>
    </xf>
    <xf numFmtId="0" fontId="1" fillId="0" borderId="2" xfId="0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vertical="top" wrapText="1"/>
    </xf>
    <xf numFmtId="0" fontId="2" fillId="0" borderId="2" xfId="0" applyFont="1" applyFill="1" applyBorder="1" applyAlignment="1">
      <alignment horizontal="center" vertical="top" wrapText="1"/>
    </xf>
    <xf numFmtId="0" fontId="1" fillId="0" borderId="2" xfId="0" applyFont="1" applyFill="1" applyBorder="1" applyAlignment="1">
      <alignment horizontal="center" vertical="top" wrapText="1"/>
    </xf>
    <xf numFmtId="0" fontId="1" fillId="0" borderId="2" xfId="0" applyFont="1" applyFill="1" applyBorder="1" applyAlignment="1">
      <alignment horizontal="right" vertical="top" wrapText="1"/>
    </xf>
    <xf numFmtId="0" fontId="2" fillId="0" borderId="2" xfId="0" applyFont="1" applyFill="1" applyBorder="1" applyAlignment="1">
      <alignment vertical="top" wrapText="1"/>
    </xf>
    <xf numFmtId="2" fontId="2" fillId="0" borderId="2" xfId="0" applyNumberFormat="1" applyFont="1" applyFill="1" applyBorder="1" applyAlignment="1">
      <alignment horizontal="right" vertical="top" wrapText="1"/>
    </xf>
    <xf numFmtId="0" fontId="2" fillId="0" borderId="2" xfId="0" applyFont="1" applyFill="1" applyBorder="1" applyAlignment="1">
      <alignment horizontal="center" vertical="top" wrapText="1"/>
    </xf>
    <xf numFmtId="0" fontId="0" fillId="0" borderId="0" xfId="0" applyBorder="1" applyAlignment="1">
      <alignment horizontal="center" vertical="top"/>
    </xf>
    <xf numFmtId="0" fontId="0" fillId="0" borderId="0" xfId="0" applyBorder="1" applyAlignment="1">
      <alignment horizontal="center" vertical="center"/>
    </xf>
    <xf numFmtId="0" fontId="0" fillId="0" borderId="2" xfId="0" applyBorder="1" applyAlignment="1">
      <alignment horizontal="center" vertical="top"/>
    </xf>
    <xf numFmtId="0" fontId="2" fillId="0" borderId="2" xfId="0" applyFont="1" applyFill="1" applyBorder="1" applyAlignment="1">
      <alignment vertical="top" wrapText="1"/>
    </xf>
    <xf numFmtId="0" fontId="0" fillId="0" borderId="7" xfId="0" applyBorder="1"/>
    <xf numFmtId="0" fontId="2" fillId="2" borderId="2" xfId="0" applyFont="1" applyFill="1" applyBorder="1" applyAlignment="1">
      <alignment horizontal="center" vertical="top" wrapText="1"/>
    </xf>
    <xf numFmtId="0" fontId="0" fillId="3" borderId="0" xfId="0" applyFont="1" applyFill="1"/>
    <xf numFmtId="0" fontId="0" fillId="3" borderId="0" xfId="0" applyFill="1"/>
    <xf numFmtId="0" fontId="9" fillId="3" borderId="0" xfId="0" applyFont="1" applyFill="1"/>
    <xf numFmtId="0" fontId="0" fillId="2" borderId="0" xfId="0" applyFont="1" applyFill="1"/>
    <xf numFmtId="0" fontId="9" fillId="2" borderId="0" xfId="0" applyFont="1" applyFill="1"/>
    <xf numFmtId="0" fontId="14" fillId="2" borderId="2" xfId="0" applyFont="1" applyFill="1" applyBorder="1" applyAlignment="1">
      <alignment horizontal="center" vertical="top" wrapText="1"/>
    </xf>
    <xf numFmtId="164" fontId="14" fillId="2" borderId="2" xfId="0" applyNumberFormat="1" applyFont="1" applyFill="1" applyBorder="1" applyAlignment="1">
      <alignment horizontal="right" vertical="top" wrapText="1"/>
    </xf>
    <xf numFmtId="164" fontId="2" fillId="2" borderId="2" xfId="0" applyNumberFormat="1" applyFont="1" applyFill="1" applyBorder="1" applyAlignment="1">
      <alignment horizontal="right" vertical="top" wrapText="1"/>
    </xf>
    <xf numFmtId="2" fontId="3" fillId="2" borderId="2" xfId="0" applyNumberFormat="1" applyFont="1" applyFill="1" applyBorder="1" applyAlignment="1">
      <alignment horizontal="right" vertical="top" wrapText="1"/>
    </xf>
    <xf numFmtId="2" fontId="15" fillId="2" borderId="2" xfId="0" applyNumberFormat="1" applyFont="1" applyFill="1" applyBorder="1"/>
    <xf numFmtId="2" fontId="16" fillId="2" borderId="2" xfId="0" applyNumberFormat="1" applyFont="1" applyFill="1" applyBorder="1" applyAlignment="1">
      <alignment horizontal="right" vertical="top" wrapText="1"/>
    </xf>
    <xf numFmtId="0" fontId="2" fillId="0" borderId="2" xfId="0" applyFont="1" applyFill="1" applyBorder="1" applyAlignment="1">
      <alignment horizontal="center" vertical="top" wrapText="1"/>
    </xf>
    <xf numFmtId="0" fontId="1" fillId="0" borderId="2" xfId="0" applyFont="1" applyFill="1" applyBorder="1" applyAlignment="1">
      <alignment horizontal="center" vertical="top" wrapText="1"/>
    </xf>
    <xf numFmtId="0" fontId="1" fillId="0" borderId="2" xfId="0" applyFont="1" applyFill="1" applyBorder="1" applyAlignment="1">
      <alignment horizontal="right" vertical="top" wrapText="1"/>
    </xf>
    <xf numFmtId="0" fontId="2" fillId="0" borderId="2" xfId="0" applyFont="1" applyFill="1" applyBorder="1" applyAlignment="1">
      <alignment vertical="top" wrapText="1"/>
    </xf>
    <xf numFmtId="0" fontId="2" fillId="0" borderId="2" xfId="0" applyFont="1" applyFill="1" applyBorder="1" applyAlignment="1">
      <alignment horizontal="center" vertical="top" wrapText="1"/>
    </xf>
    <xf numFmtId="0" fontId="1" fillId="0" borderId="2" xfId="0" applyFont="1" applyFill="1" applyBorder="1" applyAlignment="1">
      <alignment horizontal="right" vertical="top" wrapText="1"/>
    </xf>
    <xf numFmtId="0" fontId="2" fillId="0" borderId="2" xfId="0" applyFont="1" applyFill="1" applyBorder="1" applyAlignment="1">
      <alignment vertical="top" wrapText="1"/>
    </xf>
    <xf numFmtId="2" fontId="2" fillId="0" borderId="2" xfId="0" applyNumberFormat="1" applyFont="1" applyFill="1" applyBorder="1" applyAlignment="1">
      <alignment horizontal="right" vertical="top" wrapText="1"/>
    </xf>
    <xf numFmtId="0" fontId="14" fillId="0" borderId="2" xfId="0" applyFont="1" applyFill="1" applyBorder="1" applyAlignment="1">
      <alignment horizontal="center" vertical="top"/>
    </xf>
    <xf numFmtId="2" fontId="2" fillId="0" borderId="2" xfId="0" applyNumberFormat="1" applyFont="1" applyFill="1" applyBorder="1" applyAlignment="1">
      <alignment horizontal="right" vertical="top" wrapText="1"/>
    </xf>
    <xf numFmtId="0" fontId="1" fillId="0" borderId="2" xfId="0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top" wrapText="1"/>
    </xf>
    <xf numFmtId="0" fontId="7" fillId="0" borderId="2" xfId="2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7" fillId="0" borderId="2" xfId="2" applyFont="1" applyFill="1" applyBorder="1" applyAlignment="1">
      <alignment horizontal="center" vertical="center" textRotation="90" wrapText="1"/>
    </xf>
    <xf numFmtId="0" fontId="11" fillId="0" borderId="2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center" vertical="top" wrapText="1"/>
    </xf>
    <xf numFmtId="0" fontId="2" fillId="0" borderId="3" xfId="0" applyFont="1" applyFill="1" applyBorder="1" applyAlignment="1">
      <alignment horizontal="center" vertical="top" wrapText="1"/>
    </xf>
    <xf numFmtId="0" fontId="1" fillId="0" borderId="4" xfId="0" applyFont="1" applyFill="1" applyBorder="1" applyAlignment="1">
      <alignment horizontal="center" vertical="top" wrapText="1"/>
    </xf>
    <xf numFmtId="0" fontId="1" fillId="0" borderId="5" xfId="0" applyFont="1" applyFill="1" applyBorder="1" applyAlignment="1">
      <alignment horizontal="center" vertical="top" wrapText="1"/>
    </xf>
    <xf numFmtId="0" fontId="10" fillId="2" borderId="0" xfId="0" applyFont="1" applyFill="1" applyAlignment="1">
      <alignment horizontal="left" vertical="top" wrapText="1"/>
    </xf>
    <xf numFmtId="2" fontId="2" fillId="0" borderId="7" xfId="0" applyNumberFormat="1" applyFont="1" applyFill="1" applyBorder="1" applyAlignment="1">
      <alignment horizontal="right" vertical="top" wrapText="1"/>
    </xf>
    <xf numFmtId="2" fontId="2" fillId="0" borderId="6" xfId="0" applyNumberFormat="1" applyFont="1" applyFill="1" applyBorder="1" applyAlignment="1">
      <alignment horizontal="right" vertical="top" wrapText="1"/>
    </xf>
    <xf numFmtId="0" fontId="8" fillId="0" borderId="0" xfId="0" applyFont="1" applyFill="1" applyAlignment="1">
      <alignment horizontal="center"/>
    </xf>
    <xf numFmtId="0" fontId="8" fillId="2" borderId="0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right" vertical="top" wrapText="1"/>
    </xf>
    <xf numFmtId="0" fontId="2" fillId="0" borderId="2" xfId="0" applyFont="1" applyFill="1" applyBorder="1" applyAlignment="1">
      <alignment vertical="top" wrapText="1"/>
    </xf>
  </cellXfs>
  <cellStyles count="3">
    <cellStyle name="xl35" xfId="1"/>
    <cellStyle name="Обычный" xfId="0" builtinId="0"/>
    <cellStyle name="Обычный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F210"/>
  <sheetViews>
    <sheetView tabSelected="1" view="pageBreakPreview" zoomScale="110" zoomScaleSheetLayoutView="110" workbookViewId="0">
      <selection activeCell="F18" sqref="F18"/>
    </sheetView>
  </sheetViews>
  <sheetFormatPr defaultRowHeight="15"/>
  <cols>
    <col min="1" max="1" width="4.140625" style="1" customWidth="1"/>
    <col min="2" max="2" width="21.85546875" style="1" customWidth="1"/>
    <col min="3" max="3" width="8.28515625" style="1" customWidth="1"/>
    <col min="4" max="4" width="9" style="1" customWidth="1"/>
    <col min="5" max="5" width="6.85546875" style="1" customWidth="1"/>
    <col min="6" max="6" width="8.42578125" style="1" customWidth="1"/>
    <col min="7" max="7" width="7.140625" style="1" customWidth="1"/>
    <col min="8" max="8" width="6.85546875" style="1" customWidth="1"/>
    <col min="9" max="9" width="7.28515625" style="1" customWidth="1"/>
    <col min="10" max="10" width="7.85546875" style="1" customWidth="1"/>
    <col min="11" max="11" width="7.28515625" style="1" customWidth="1"/>
    <col min="12" max="12" width="7.28515625" style="121" customWidth="1"/>
    <col min="13" max="13" width="7.28515625" style="122" customWidth="1"/>
    <col min="14" max="14" width="7.7109375" style="122" customWidth="1"/>
    <col min="15" max="15" width="7.5703125" style="122" customWidth="1"/>
    <col min="16" max="16" width="8.85546875" style="1"/>
    <col min="17" max="17" width="10.42578125" style="1" customWidth="1"/>
    <col min="18" max="18" width="9.7109375" style="8" hidden="1" customWidth="1"/>
    <col min="20" max="20" width="12.140625" customWidth="1"/>
  </cols>
  <sheetData>
    <row r="1" spans="1:20" ht="13.15" customHeight="1"/>
    <row r="2" spans="1:20" ht="52.5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124"/>
      <c r="M2" s="161" t="s">
        <v>113</v>
      </c>
      <c r="N2" s="161"/>
      <c r="O2" s="161"/>
      <c r="P2" s="161"/>
      <c r="Q2" s="161"/>
      <c r="R2" s="9"/>
    </row>
    <row r="3" spans="1:20" ht="9.6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125"/>
      <c r="M3" s="125"/>
      <c r="N3" s="125"/>
      <c r="O3" s="125"/>
      <c r="P3" s="125"/>
      <c r="Q3" s="125"/>
      <c r="R3" s="10"/>
    </row>
    <row r="4" spans="1:20" ht="14.45" customHeight="1">
      <c r="A4" s="164" t="s">
        <v>9</v>
      </c>
      <c r="B4" s="164"/>
      <c r="C4" s="164"/>
      <c r="D4" s="164"/>
      <c r="E4" s="164"/>
      <c r="F4" s="164"/>
      <c r="G4" s="164"/>
      <c r="H4" s="164"/>
      <c r="I4" s="164"/>
      <c r="J4" s="164"/>
      <c r="K4" s="164"/>
      <c r="L4" s="164"/>
      <c r="M4" s="164"/>
      <c r="N4" s="164"/>
      <c r="O4" s="164"/>
      <c r="P4" s="164"/>
      <c r="Q4" s="164"/>
      <c r="R4" s="10"/>
    </row>
    <row r="5" spans="1:20" ht="18">
      <c r="A5" s="164" t="s">
        <v>10</v>
      </c>
      <c r="B5" s="164"/>
      <c r="C5" s="164"/>
      <c r="D5" s="164"/>
      <c r="E5" s="164"/>
      <c r="F5" s="164"/>
      <c r="G5" s="164"/>
      <c r="H5" s="164"/>
      <c r="I5" s="164"/>
      <c r="J5" s="164"/>
      <c r="K5" s="164"/>
      <c r="L5" s="164"/>
      <c r="M5" s="164"/>
      <c r="N5" s="164"/>
      <c r="O5" s="164"/>
      <c r="P5" s="164"/>
      <c r="Q5" s="164"/>
      <c r="R5" s="10"/>
    </row>
    <row r="6" spans="1:20" ht="14.45" customHeight="1">
      <c r="A6" s="164" t="s">
        <v>11</v>
      </c>
      <c r="B6" s="164"/>
      <c r="C6" s="164"/>
      <c r="D6" s="164"/>
      <c r="E6" s="164"/>
      <c r="F6" s="164"/>
      <c r="G6" s="164"/>
      <c r="H6" s="164"/>
      <c r="I6" s="164"/>
      <c r="J6" s="164"/>
      <c r="K6" s="164"/>
      <c r="L6" s="164"/>
      <c r="M6" s="164"/>
      <c r="N6" s="164"/>
      <c r="O6" s="164"/>
      <c r="P6" s="164"/>
      <c r="Q6" s="164"/>
      <c r="R6" s="10"/>
    </row>
    <row r="7" spans="1:20" ht="14.45" customHeight="1">
      <c r="A7" s="165" t="s">
        <v>86</v>
      </c>
      <c r="B7" s="165"/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165"/>
      <c r="N7" s="165"/>
      <c r="O7" s="165"/>
      <c r="P7" s="165"/>
      <c r="Q7" s="165"/>
      <c r="R7" s="10"/>
    </row>
    <row r="8" spans="1:20" ht="1.5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125"/>
      <c r="M8" s="125"/>
      <c r="N8" s="125"/>
      <c r="O8" s="125"/>
      <c r="P8" s="2"/>
      <c r="Q8" s="2"/>
      <c r="R8" s="10"/>
    </row>
    <row r="9" spans="1:20" ht="20.45" customHeight="1">
      <c r="A9" s="142" t="s">
        <v>43</v>
      </c>
      <c r="B9" s="145" t="s">
        <v>46</v>
      </c>
      <c r="C9" s="145" t="s">
        <v>44</v>
      </c>
      <c r="D9" s="146" t="s">
        <v>0</v>
      </c>
      <c r="E9" s="147"/>
      <c r="F9" s="147"/>
      <c r="G9" s="147"/>
      <c r="H9" s="147"/>
      <c r="I9" s="147"/>
      <c r="J9" s="147"/>
      <c r="K9" s="147"/>
      <c r="L9" s="147"/>
      <c r="M9" s="147"/>
      <c r="N9" s="147"/>
      <c r="O9" s="148"/>
      <c r="P9" s="143" t="s">
        <v>45</v>
      </c>
      <c r="Q9" s="143" t="s">
        <v>1</v>
      </c>
      <c r="R9" s="6"/>
      <c r="S9" s="155" t="s">
        <v>7</v>
      </c>
      <c r="T9" s="144" t="s">
        <v>8</v>
      </c>
    </row>
    <row r="10" spans="1:20" ht="7.9" customHeight="1">
      <c r="A10" s="142"/>
      <c r="B10" s="145"/>
      <c r="C10" s="145"/>
      <c r="D10" s="149"/>
      <c r="E10" s="150"/>
      <c r="F10" s="150"/>
      <c r="G10" s="150"/>
      <c r="H10" s="150"/>
      <c r="I10" s="150"/>
      <c r="J10" s="150"/>
      <c r="K10" s="150"/>
      <c r="L10" s="150"/>
      <c r="M10" s="150"/>
      <c r="N10" s="150"/>
      <c r="O10" s="151"/>
      <c r="P10" s="143"/>
      <c r="Q10" s="143"/>
      <c r="R10" s="6"/>
      <c r="S10" s="155"/>
      <c r="T10" s="144"/>
    </row>
    <row r="11" spans="1:20" ht="6.75" customHeight="1">
      <c r="A11" s="142"/>
      <c r="B11" s="145"/>
      <c r="C11" s="145"/>
      <c r="D11" s="149"/>
      <c r="E11" s="150"/>
      <c r="F11" s="150"/>
      <c r="G11" s="150"/>
      <c r="H11" s="150"/>
      <c r="I11" s="150"/>
      <c r="J11" s="150"/>
      <c r="K11" s="150"/>
      <c r="L11" s="150"/>
      <c r="M11" s="150"/>
      <c r="N11" s="150"/>
      <c r="O11" s="151"/>
      <c r="P11" s="143"/>
      <c r="Q11" s="143"/>
      <c r="R11" s="6"/>
      <c r="S11" s="155"/>
      <c r="T11" s="144"/>
    </row>
    <row r="12" spans="1:20" ht="1.5" customHeight="1">
      <c r="A12" s="142"/>
      <c r="B12" s="145"/>
      <c r="C12" s="145"/>
      <c r="D12" s="149"/>
      <c r="E12" s="150"/>
      <c r="F12" s="150"/>
      <c r="G12" s="150"/>
      <c r="H12" s="150"/>
      <c r="I12" s="150"/>
      <c r="J12" s="150"/>
      <c r="K12" s="150"/>
      <c r="L12" s="150"/>
      <c r="M12" s="150"/>
      <c r="N12" s="150"/>
      <c r="O12" s="151"/>
      <c r="P12" s="143"/>
      <c r="Q12" s="143"/>
      <c r="R12" s="6"/>
      <c r="S12" s="155"/>
      <c r="T12" s="144"/>
    </row>
    <row r="13" spans="1:20" ht="6" hidden="1" customHeight="1">
      <c r="A13" s="142"/>
      <c r="B13" s="145"/>
      <c r="C13" s="145"/>
      <c r="D13" s="152"/>
      <c r="E13" s="153"/>
      <c r="F13" s="153"/>
      <c r="G13" s="153"/>
      <c r="H13" s="153"/>
      <c r="I13" s="153"/>
      <c r="J13" s="153"/>
      <c r="K13" s="153"/>
      <c r="L13" s="153"/>
      <c r="M13" s="153"/>
      <c r="N13" s="153"/>
      <c r="O13" s="154"/>
      <c r="P13" s="143"/>
      <c r="Q13" s="143"/>
      <c r="R13" s="6"/>
      <c r="S13" s="155"/>
      <c r="T13" s="144"/>
    </row>
    <row r="14" spans="1:20" ht="18.75" customHeight="1">
      <c r="A14" s="142"/>
      <c r="B14" s="145"/>
      <c r="C14" s="145"/>
      <c r="D14" s="33" t="s">
        <v>2</v>
      </c>
      <c r="E14" s="33">
        <v>2015</v>
      </c>
      <c r="F14" s="33">
        <v>2016</v>
      </c>
      <c r="G14" s="33">
        <v>2017</v>
      </c>
      <c r="H14" s="33">
        <v>2018</v>
      </c>
      <c r="I14" s="33">
        <v>2019</v>
      </c>
      <c r="J14" s="33">
        <v>2020</v>
      </c>
      <c r="K14" s="33">
        <v>2021</v>
      </c>
      <c r="L14" s="126">
        <v>2022</v>
      </c>
      <c r="M14" s="120">
        <v>2023</v>
      </c>
      <c r="N14" s="120">
        <v>2024</v>
      </c>
      <c r="O14" s="120">
        <v>2025</v>
      </c>
      <c r="P14" s="143"/>
      <c r="Q14" s="143"/>
      <c r="R14" s="6"/>
      <c r="S14" s="11"/>
      <c r="T14" s="11"/>
    </row>
    <row r="15" spans="1:20">
      <c r="A15" s="33">
        <v>1</v>
      </c>
      <c r="B15" s="33">
        <v>2</v>
      </c>
      <c r="C15" s="33"/>
      <c r="D15" s="33">
        <v>3</v>
      </c>
      <c r="E15" s="33">
        <v>4</v>
      </c>
      <c r="F15" s="33">
        <v>5</v>
      </c>
      <c r="G15" s="33">
        <v>6</v>
      </c>
      <c r="H15" s="33">
        <v>7</v>
      </c>
      <c r="I15" s="33">
        <v>8</v>
      </c>
      <c r="J15" s="33">
        <v>9</v>
      </c>
      <c r="K15" s="33">
        <v>10</v>
      </c>
      <c r="L15" s="126">
        <v>11</v>
      </c>
      <c r="M15" s="120">
        <v>12</v>
      </c>
      <c r="N15" s="120">
        <v>13</v>
      </c>
      <c r="O15" s="120">
        <v>14</v>
      </c>
      <c r="P15" s="33">
        <v>15</v>
      </c>
      <c r="Q15" s="33">
        <v>16</v>
      </c>
      <c r="R15" s="6"/>
      <c r="S15" s="11"/>
      <c r="T15" s="11"/>
    </row>
    <row r="16" spans="1:20" ht="21.6" customHeight="1">
      <c r="A16" s="166"/>
      <c r="B16" s="167" t="s">
        <v>3</v>
      </c>
      <c r="C16" s="35"/>
      <c r="D16" s="141">
        <f>SUM(E16:O17)</f>
        <v>70678.31</v>
      </c>
      <c r="E16" s="141">
        <f>E22+E94+E120+E132+E185</f>
        <v>824.57999999999993</v>
      </c>
      <c r="F16" s="162">
        <f>F22+F94+F132+F120+F185</f>
        <v>2015.4</v>
      </c>
      <c r="G16" s="141">
        <f t="shared" ref="G16:O16" si="0">G22+G94+G120+G132+G185</f>
        <v>4607.45</v>
      </c>
      <c r="H16" s="141">
        <f t="shared" si="0"/>
        <v>6274.5800000000008</v>
      </c>
      <c r="I16" s="36">
        <f t="shared" si="0"/>
        <v>6943.05</v>
      </c>
      <c r="J16" s="36">
        <f t="shared" si="0"/>
        <v>8313.4500000000007</v>
      </c>
      <c r="K16" s="36">
        <f t="shared" si="0"/>
        <v>7066.1</v>
      </c>
      <c r="L16" s="62">
        <f t="shared" si="0"/>
        <v>7258.6500000000005</v>
      </c>
      <c r="M16" s="63">
        <f t="shared" si="0"/>
        <v>9007.5</v>
      </c>
      <c r="N16" s="63">
        <f t="shared" si="0"/>
        <v>9439.0500000000011</v>
      </c>
      <c r="O16" s="63">
        <f t="shared" si="0"/>
        <v>8928.5</v>
      </c>
      <c r="P16" s="37"/>
      <c r="Q16" s="37"/>
      <c r="R16" s="7"/>
      <c r="S16" s="11"/>
      <c r="T16" s="11"/>
    </row>
    <row r="17" spans="1:32" ht="15" hidden="1" customHeight="1">
      <c r="A17" s="166"/>
      <c r="B17" s="167"/>
      <c r="C17" s="35"/>
      <c r="D17" s="141"/>
      <c r="E17" s="141"/>
      <c r="F17" s="163"/>
      <c r="G17" s="141"/>
      <c r="H17" s="141"/>
      <c r="I17" s="36"/>
      <c r="J17" s="36"/>
      <c r="K17" s="3"/>
      <c r="L17" s="70"/>
      <c r="M17" s="71"/>
      <c r="N17" s="71"/>
      <c r="O17" s="71"/>
      <c r="P17" s="37"/>
      <c r="Q17" s="37"/>
      <c r="R17" s="7"/>
      <c r="S17" s="11"/>
      <c r="T17" s="11"/>
    </row>
    <row r="18" spans="1:32">
      <c r="A18" s="34"/>
      <c r="B18" s="5" t="s">
        <v>4</v>
      </c>
      <c r="C18" s="5"/>
      <c r="D18" s="3">
        <f>SUM(E18:O18)</f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70">
        <v>0</v>
      </c>
      <c r="M18" s="71">
        <v>0</v>
      </c>
      <c r="N18" s="71">
        <v>0</v>
      </c>
      <c r="O18" s="71">
        <v>0</v>
      </c>
      <c r="P18" s="37"/>
      <c r="Q18" s="37"/>
      <c r="R18" s="7"/>
      <c r="S18" s="11"/>
      <c r="T18" s="11"/>
    </row>
    <row r="19" spans="1:32">
      <c r="A19" s="34"/>
      <c r="B19" s="5" t="s">
        <v>5</v>
      </c>
      <c r="C19" s="5"/>
      <c r="D19" s="3">
        <f>SUM(E19:O19)</f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70">
        <v>0</v>
      </c>
      <c r="M19" s="71">
        <v>0</v>
      </c>
      <c r="N19" s="71">
        <v>0</v>
      </c>
      <c r="O19" s="71">
        <v>0</v>
      </c>
      <c r="P19" s="37"/>
      <c r="Q19" s="37"/>
      <c r="R19" s="7"/>
      <c r="S19" s="11"/>
      <c r="T19" s="11"/>
    </row>
    <row r="20" spans="1:32" ht="18.75" customHeight="1">
      <c r="A20" s="34"/>
      <c r="B20" s="5" t="s">
        <v>6</v>
      </c>
      <c r="C20" s="5"/>
      <c r="D20" s="3">
        <f>D16</f>
        <v>70678.31</v>
      </c>
      <c r="E20" s="3">
        <f>E16</f>
        <v>824.57999999999993</v>
      </c>
      <c r="F20" s="3">
        <f>F16</f>
        <v>2015.4</v>
      </c>
      <c r="G20" s="3">
        <f t="shared" ref="G20:M20" si="1">G16</f>
        <v>4607.45</v>
      </c>
      <c r="H20" s="3">
        <f t="shared" si="1"/>
        <v>6274.5800000000008</v>
      </c>
      <c r="I20" s="3">
        <f t="shared" si="1"/>
        <v>6943.05</v>
      </c>
      <c r="J20" s="3">
        <f t="shared" si="1"/>
        <v>8313.4500000000007</v>
      </c>
      <c r="K20" s="3">
        <f>K16</f>
        <v>7066.1</v>
      </c>
      <c r="L20" s="70">
        <f t="shared" si="1"/>
        <v>7258.6500000000005</v>
      </c>
      <c r="M20" s="71">
        <f t="shared" si="1"/>
        <v>9007.5</v>
      </c>
      <c r="N20" s="71">
        <f>N16</f>
        <v>9439.0500000000011</v>
      </c>
      <c r="O20" s="71">
        <f>O16</f>
        <v>8928.5</v>
      </c>
      <c r="P20" s="37"/>
      <c r="Q20" s="37"/>
      <c r="R20" s="7"/>
      <c r="S20" s="11"/>
      <c r="T20" s="11"/>
    </row>
    <row r="21" spans="1:32" ht="21" customHeight="1">
      <c r="A21" s="34"/>
      <c r="B21" s="143" t="s">
        <v>48</v>
      </c>
      <c r="C21" s="143"/>
      <c r="D21" s="143"/>
      <c r="E21" s="143"/>
      <c r="F21" s="143"/>
      <c r="G21" s="143"/>
      <c r="H21" s="143"/>
      <c r="I21" s="143"/>
      <c r="J21" s="143"/>
      <c r="K21" s="143"/>
      <c r="L21" s="143"/>
      <c r="M21" s="143"/>
      <c r="N21" s="143"/>
      <c r="O21" s="143"/>
      <c r="P21" s="143"/>
      <c r="Q21" s="143"/>
      <c r="R21" s="7"/>
      <c r="S21" s="11"/>
      <c r="T21" s="11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</row>
    <row r="22" spans="1:32" ht="42" customHeight="1">
      <c r="A22" s="34"/>
      <c r="B22" s="35" t="s">
        <v>3</v>
      </c>
      <c r="C22" s="35"/>
      <c r="D22" s="36">
        <f>SUM(E22:O22)</f>
        <v>9668.1299999999974</v>
      </c>
      <c r="E22" s="36">
        <f>E23+E24</f>
        <v>765.07999999999993</v>
      </c>
      <c r="F22" s="36">
        <f t="shared" ref="F22:O22" si="2">F23+F24</f>
        <v>133.4</v>
      </c>
      <c r="G22" s="36">
        <f t="shared" si="2"/>
        <v>362.2</v>
      </c>
      <c r="H22" s="36">
        <f t="shared" si="2"/>
        <v>688.3</v>
      </c>
      <c r="I22" s="36">
        <f t="shared" si="2"/>
        <v>733</v>
      </c>
      <c r="J22" s="36">
        <f>J23+J24</f>
        <v>1995</v>
      </c>
      <c r="K22" s="36">
        <f t="shared" si="2"/>
        <v>431.40000000000003</v>
      </c>
      <c r="L22" s="62">
        <f t="shared" si="2"/>
        <v>465.24999999999994</v>
      </c>
      <c r="M22" s="62">
        <f t="shared" si="2"/>
        <v>1779.9</v>
      </c>
      <c r="N22" s="62">
        <f t="shared" si="2"/>
        <v>1745.3000000000002</v>
      </c>
      <c r="O22" s="62">
        <f t="shared" si="2"/>
        <v>569.30000000000007</v>
      </c>
      <c r="P22" s="37"/>
      <c r="Q22" s="37"/>
      <c r="R22" s="7"/>
      <c r="S22" s="11"/>
      <c r="T22" s="11"/>
    </row>
    <row r="23" spans="1:32" ht="12.6" customHeight="1">
      <c r="A23" s="34"/>
      <c r="B23" s="5" t="s">
        <v>5</v>
      </c>
      <c r="C23" s="5"/>
      <c r="D23" s="3">
        <f>SUM(E23:O23)</f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70">
        <v>0</v>
      </c>
      <c r="M23" s="71">
        <v>0</v>
      </c>
      <c r="N23" s="71">
        <v>0</v>
      </c>
      <c r="O23" s="71">
        <v>0</v>
      </c>
      <c r="P23" s="37"/>
      <c r="Q23" s="37"/>
      <c r="R23" s="7"/>
      <c r="S23" s="11"/>
      <c r="T23" s="11"/>
    </row>
    <row r="24" spans="1:32" ht="13.9" customHeight="1">
      <c r="A24" s="34"/>
      <c r="B24" s="5" t="s">
        <v>6</v>
      </c>
      <c r="C24" s="5"/>
      <c r="D24" s="70">
        <f>+D26+D28+D30+D32+D34+D36+D38+D40+D42+D44+D46+D48+D50+D52+D54+D56+D58+D60+D62+D64+D66+D68+D70+D72+D74+D76+D78+D80+D82+D84+D86+D88+D90+D92</f>
        <v>9668.1299999999992</v>
      </c>
      <c r="E24" s="70">
        <f>E26+E28+E30+E32+E34+E36+E38+E40+E42+E44+E46+E48+E50+E52+E54+E56+E62+E64+E66+E68+E70+E72+E74+E76+E78+E80+E82+E84+E86+E88+E92</f>
        <v>765.07999999999993</v>
      </c>
      <c r="F24" s="70">
        <f t="shared" ref="F24:L24" si="3">F28+F30+F32+F34+F36+F38+F40+F42+F44+F46+F48+F50+F52+F54+F56+F62+F64+F66+F68+F70+F72+F74+F76+F78+F80+F82+F84+F86+F88+F92</f>
        <v>133.4</v>
      </c>
      <c r="G24" s="70">
        <f t="shared" si="3"/>
        <v>362.2</v>
      </c>
      <c r="H24" s="70">
        <f t="shared" si="3"/>
        <v>688.3</v>
      </c>
      <c r="I24" s="70">
        <f t="shared" si="3"/>
        <v>733</v>
      </c>
      <c r="J24" s="70">
        <f t="shared" si="3"/>
        <v>1995</v>
      </c>
      <c r="K24" s="70">
        <f t="shared" si="3"/>
        <v>431.40000000000003</v>
      </c>
      <c r="L24" s="70">
        <f t="shared" si="3"/>
        <v>465.24999999999994</v>
      </c>
      <c r="M24" s="70">
        <f>M26+M28+M30+M32+M34+M36+M38+M40+M42+M44+M46+M48+M50+M52+M54+M56+M58+M60+M62+M64+M66+M68+M70+M72+M74+M76+M78+M80+M82+M84+M86+M88+M90+M92</f>
        <v>1779.9</v>
      </c>
      <c r="N24" s="70">
        <f>N26+N28+N30+N32+N34+N36+N38+N40+N42+N44+N46+N48+N50+N52+N54+N56+N58+N60+N62+N64+N66+N68+N70+N72+N74+N76+N78+N80+N82+N84+N86+N88+N90+N92</f>
        <v>1745.3000000000002</v>
      </c>
      <c r="O24" s="70">
        <f>O26+O28+O30+O32+O34+O36+O38+O40+O42+O44+O46+O48+O50+O52+O54+O56+O58+O60+O62+O64+O66+O68+O70+O72+O74+O76+O78+O80+O82+O84+O86+O88+O90+O92</f>
        <v>569.30000000000007</v>
      </c>
      <c r="P24" s="37"/>
      <c r="Q24" s="37"/>
      <c r="R24" s="7"/>
      <c r="S24" s="11"/>
      <c r="T24" s="11"/>
    </row>
    <row r="25" spans="1:32" ht="33.75" customHeight="1">
      <c r="A25" s="99">
        <v>1</v>
      </c>
      <c r="B25" s="100" t="s">
        <v>96</v>
      </c>
      <c r="C25" s="5"/>
      <c r="D25" s="70">
        <f t="shared" ref="D25:O25" si="4">D26</f>
        <v>270</v>
      </c>
      <c r="E25" s="70">
        <f t="shared" si="4"/>
        <v>0</v>
      </c>
      <c r="F25" s="70">
        <f t="shared" si="4"/>
        <v>0</v>
      </c>
      <c r="G25" s="70">
        <f t="shared" si="4"/>
        <v>0</v>
      </c>
      <c r="H25" s="70">
        <f t="shared" si="4"/>
        <v>0</v>
      </c>
      <c r="I25" s="70">
        <f t="shared" si="4"/>
        <v>0</v>
      </c>
      <c r="J25" s="70">
        <f t="shared" si="4"/>
        <v>0</v>
      </c>
      <c r="K25" s="70">
        <f t="shared" si="4"/>
        <v>0</v>
      </c>
      <c r="L25" s="70">
        <f t="shared" si="4"/>
        <v>0</v>
      </c>
      <c r="M25" s="70">
        <f t="shared" si="4"/>
        <v>90</v>
      </c>
      <c r="N25" s="70">
        <f t="shared" si="4"/>
        <v>90</v>
      </c>
      <c r="O25" s="70">
        <f t="shared" si="4"/>
        <v>90</v>
      </c>
      <c r="P25" s="98" t="s">
        <v>21</v>
      </c>
      <c r="Q25" s="102">
        <v>2</v>
      </c>
      <c r="R25" s="7"/>
      <c r="S25" s="115">
        <v>310</v>
      </c>
      <c r="T25" s="50"/>
    </row>
    <row r="26" spans="1:32" ht="13.9" customHeight="1">
      <c r="A26" s="99"/>
      <c r="B26" s="5" t="s">
        <v>6</v>
      </c>
      <c r="C26" s="5"/>
      <c r="D26" s="70">
        <f>SUM(E26:O26)</f>
        <v>270</v>
      </c>
      <c r="E26" s="70">
        <v>0</v>
      </c>
      <c r="F26" s="70">
        <v>0</v>
      </c>
      <c r="G26" s="70">
        <v>0</v>
      </c>
      <c r="H26" s="70">
        <v>0</v>
      </c>
      <c r="I26" s="70">
        <v>0</v>
      </c>
      <c r="J26" s="70">
        <v>0</v>
      </c>
      <c r="K26" s="70">
        <v>0</v>
      </c>
      <c r="L26" s="70">
        <v>0</v>
      </c>
      <c r="M26" s="70">
        <v>90</v>
      </c>
      <c r="N26" s="70">
        <v>90</v>
      </c>
      <c r="O26" s="70">
        <v>90</v>
      </c>
      <c r="P26" s="102"/>
      <c r="Q26" s="102"/>
      <c r="R26" s="7"/>
      <c r="S26" s="50"/>
      <c r="T26" s="50"/>
    </row>
    <row r="27" spans="1:32" ht="33.75" customHeight="1">
      <c r="A27" s="32">
        <v>2</v>
      </c>
      <c r="B27" s="35" t="s">
        <v>32</v>
      </c>
      <c r="C27" s="35"/>
      <c r="D27" s="4">
        <f>D28</f>
        <v>16</v>
      </c>
      <c r="E27" s="4">
        <f t="shared" ref="E27:N27" si="5">E28</f>
        <v>0</v>
      </c>
      <c r="F27" s="4">
        <f t="shared" si="5"/>
        <v>0</v>
      </c>
      <c r="G27" s="4">
        <f t="shared" si="5"/>
        <v>1</v>
      </c>
      <c r="H27" s="4">
        <f t="shared" si="5"/>
        <v>2</v>
      </c>
      <c r="I27" s="31">
        <f t="shared" si="5"/>
        <v>2</v>
      </c>
      <c r="J27" s="27">
        <v>2</v>
      </c>
      <c r="K27" s="27">
        <f>K28</f>
        <v>2</v>
      </c>
      <c r="L27" s="127">
        <f>L28</f>
        <v>1</v>
      </c>
      <c r="M27" s="128">
        <f t="shared" si="5"/>
        <v>2</v>
      </c>
      <c r="N27" s="128">
        <f t="shared" si="5"/>
        <v>2</v>
      </c>
      <c r="O27" s="128">
        <f>O28</f>
        <v>2</v>
      </c>
      <c r="P27" s="33" t="s">
        <v>21</v>
      </c>
      <c r="Q27" s="33">
        <v>1</v>
      </c>
      <c r="R27" s="6"/>
      <c r="S27" s="13" t="s">
        <v>24</v>
      </c>
      <c r="T27" s="13" t="s">
        <v>25</v>
      </c>
      <c r="U27" s="13">
        <v>244</v>
      </c>
    </row>
    <row r="28" spans="1:32" ht="12.6" customHeight="1">
      <c r="A28" s="34"/>
      <c r="B28" s="5" t="s">
        <v>6</v>
      </c>
      <c r="C28" s="5"/>
      <c r="D28" s="3">
        <f>SUM(E28:O28)</f>
        <v>16</v>
      </c>
      <c r="E28" s="3">
        <v>0</v>
      </c>
      <c r="F28" s="3">
        <v>0</v>
      </c>
      <c r="G28" s="3">
        <v>1</v>
      </c>
      <c r="H28" s="3">
        <v>2</v>
      </c>
      <c r="I28" s="3">
        <v>2</v>
      </c>
      <c r="J28" s="3">
        <f>J27</f>
        <v>2</v>
      </c>
      <c r="K28" s="3">
        <v>2</v>
      </c>
      <c r="L28" s="70">
        <v>1</v>
      </c>
      <c r="M28" s="71">
        <v>2</v>
      </c>
      <c r="N28" s="71">
        <v>2</v>
      </c>
      <c r="O28" s="71">
        <v>2</v>
      </c>
      <c r="P28" s="33"/>
      <c r="Q28" s="33"/>
      <c r="R28" s="6"/>
      <c r="S28" s="11"/>
      <c r="T28" s="11"/>
    </row>
    <row r="29" spans="1:32" ht="23.25" customHeight="1">
      <c r="A29" s="52">
        <v>3</v>
      </c>
      <c r="B29" s="77" t="s">
        <v>55</v>
      </c>
      <c r="C29" s="35"/>
      <c r="D29" s="36">
        <f>D30</f>
        <v>771.1</v>
      </c>
      <c r="E29" s="36">
        <f t="shared" ref="E29:N29" si="6">E30</f>
        <v>66.5</v>
      </c>
      <c r="F29" s="36">
        <f t="shared" si="6"/>
        <v>66</v>
      </c>
      <c r="G29" s="36">
        <f t="shared" si="6"/>
        <v>70</v>
      </c>
      <c r="H29" s="36">
        <f t="shared" si="6"/>
        <v>70</v>
      </c>
      <c r="I29" s="15">
        <f t="shared" si="6"/>
        <v>70</v>
      </c>
      <c r="J29" s="28">
        <f t="shared" si="6"/>
        <v>70</v>
      </c>
      <c r="K29" s="28">
        <f>K30</f>
        <v>72.099999999999994</v>
      </c>
      <c r="L29" s="62">
        <f>L30</f>
        <v>70</v>
      </c>
      <c r="M29" s="63">
        <f>M30</f>
        <v>76.5</v>
      </c>
      <c r="N29" s="63">
        <f t="shared" si="6"/>
        <v>70</v>
      </c>
      <c r="O29" s="63">
        <f>O30</f>
        <v>70</v>
      </c>
      <c r="P29" s="33" t="s">
        <v>21</v>
      </c>
      <c r="Q29" s="33">
        <v>2</v>
      </c>
      <c r="R29" s="6"/>
      <c r="S29" s="13" t="s">
        <v>24</v>
      </c>
      <c r="T29" s="13" t="s">
        <v>25</v>
      </c>
      <c r="U29" s="13">
        <v>244</v>
      </c>
    </row>
    <row r="30" spans="1:32">
      <c r="A30" s="34"/>
      <c r="B30" s="5" t="s">
        <v>6</v>
      </c>
      <c r="C30" s="5"/>
      <c r="D30" s="3">
        <f>SUM(E30:O30)</f>
        <v>771.1</v>
      </c>
      <c r="E30" s="3">
        <v>66.5</v>
      </c>
      <c r="F30" s="3">
        <v>66</v>
      </c>
      <c r="G30" s="3">
        <v>70</v>
      </c>
      <c r="H30" s="3">
        <v>70</v>
      </c>
      <c r="I30" s="3">
        <v>70</v>
      </c>
      <c r="J30" s="3">
        <v>70</v>
      </c>
      <c r="K30" s="3">
        <v>72.099999999999994</v>
      </c>
      <c r="L30" s="70">
        <v>70</v>
      </c>
      <c r="M30" s="71">
        <v>76.5</v>
      </c>
      <c r="N30" s="71">
        <v>70</v>
      </c>
      <c r="O30" s="71">
        <v>70</v>
      </c>
      <c r="P30" s="33"/>
      <c r="Q30" s="33"/>
      <c r="R30" s="6"/>
      <c r="S30" s="11"/>
      <c r="T30" s="11"/>
    </row>
    <row r="31" spans="1:32" ht="26.45" customHeight="1">
      <c r="A31" s="52">
        <v>4</v>
      </c>
      <c r="B31" s="35" t="s">
        <v>12</v>
      </c>
      <c r="C31" s="35"/>
      <c r="D31" s="36">
        <f>D32</f>
        <v>183.14</v>
      </c>
      <c r="E31" s="36">
        <f t="shared" ref="E31:I31" si="7">E32</f>
        <v>0</v>
      </c>
      <c r="F31" s="36">
        <f t="shared" si="7"/>
        <v>21.2</v>
      </c>
      <c r="G31" s="36">
        <f t="shared" si="7"/>
        <v>0</v>
      </c>
      <c r="H31" s="36">
        <f t="shared" si="7"/>
        <v>37.64</v>
      </c>
      <c r="I31" s="15">
        <f t="shared" si="7"/>
        <v>35</v>
      </c>
      <c r="J31" s="28">
        <f t="shared" ref="J31:O31" si="8">J32</f>
        <v>18</v>
      </c>
      <c r="K31" s="28">
        <f t="shared" si="8"/>
        <v>35</v>
      </c>
      <c r="L31" s="62">
        <f t="shared" si="8"/>
        <v>36.299999999999997</v>
      </c>
      <c r="M31" s="62">
        <f t="shared" si="8"/>
        <v>0</v>
      </c>
      <c r="N31" s="63">
        <f t="shared" si="8"/>
        <v>0</v>
      </c>
      <c r="O31" s="63">
        <f t="shared" si="8"/>
        <v>0</v>
      </c>
      <c r="P31" s="33" t="s">
        <v>22</v>
      </c>
      <c r="Q31" s="33">
        <v>3</v>
      </c>
      <c r="R31" s="6"/>
      <c r="S31" s="13" t="s">
        <v>24</v>
      </c>
      <c r="T31" s="13" t="s">
        <v>25</v>
      </c>
      <c r="U31" s="13">
        <v>244</v>
      </c>
    </row>
    <row r="32" spans="1:32" ht="14.25" customHeight="1">
      <c r="A32" s="34"/>
      <c r="B32" s="5" t="s">
        <v>6</v>
      </c>
      <c r="C32" s="5"/>
      <c r="D32" s="3">
        <f>SUM(E32:O32)</f>
        <v>183.14</v>
      </c>
      <c r="E32" s="3">
        <v>0</v>
      </c>
      <c r="F32" s="3">
        <v>21.2</v>
      </c>
      <c r="G32" s="3">
        <v>0</v>
      </c>
      <c r="H32" s="3">
        <v>37.64</v>
      </c>
      <c r="I32" s="3">
        <v>35</v>
      </c>
      <c r="J32" s="3">
        <v>18</v>
      </c>
      <c r="K32" s="3">
        <v>35</v>
      </c>
      <c r="L32" s="70">
        <v>36.299999999999997</v>
      </c>
      <c r="M32" s="71">
        <v>0</v>
      </c>
      <c r="N32" s="71">
        <v>0</v>
      </c>
      <c r="O32" s="71">
        <v>0</v>
      </c>
      <c r="P32" s="33"/>
      <c r="Q32" s="33"/>
      <c r="R32" s="6"/>
      <c r="S32" s="11"/>
      <c r="T32" s="11"/>
    </row>
    <row r="33" spans="1:21" ht="35.25" customHeight="1">
      <c r="A33" s="52">
        <v>5</v>
      </c>
      <c r="B33" s="35" t="s">
        <v>33</v>
      </c>
      <c r="C33" s="35"/>
      <c r="D33" s="36">
        <f t="shared" ref="D33:N33" si="9">D34</f>
        <v>0</v>
      </c>
      <c r="E33" s="36">
        <f t="shared" si="9"/>
        <v>0</v>
      </c>
      <c r="F33" s="36">
        <f t="shared" si="9"/>
        <v>0</v>
      </c>
      <c r="G33" s="36">
        <f t="shared" si="9"/>
        <v>0</v>
      </c>
      <c r="H33" s="36">
        <f t="shared" si="9"/>
        <v>0</v>
      </c>
      <c r="I33" s="36">
        <f t="shared" si="9"/>
        <v>0</v>
      </c>
      <c r="J33" s="28">
        <f>J34</f>
        <v>0</v>
      </c>
      <c r="K33" s="28">
        <f t="shared" si="9"/>
        <v>0</v>
      </c>
      <c r="L33" s="62">
        <f t="shared" si="9"/>
        <v>0</v>
      </c>
      <c r="M33" s="63">
        <f t="shared" si="9"/>
        <v>0</v>
      </c>
      <c r="N33" s="63">
        <f t="shared" si="9"/>
        <v>0</v>
      </c>
      <c r="O33" s="63">
        <f>O34</f>
        <v>0</v>
      </c>
      <c r="P33" s="33" t="s">
        <v>22</v>
      </c>
      <c r="Q33" s="33">
        <v>3</v>
      </c>
      <c r="R33" s="6"/>
      <c r="S33" s="20" t="s">
        <v>24</v>
      </c>
      <c r="T33" s="20" t="s">
        <v>25</v>
      </c>
      <c r="U33" s="20" t="s">
        <v>34</v>
      </c>
    </row>
    <row r="34" spans="1:21">
      <c r="A34" s="34"/>
      <c r="B34" s="5" t="s">
        <v>6</v>
      </c>
      <c r="C34" s="5"/>
      <c r="D34" s="3">
        <f>SUM(E34:O34)</f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70">
        <v>0</v>
      </c>
      <c r="M34" s="71">
        <v>0</v>
      </c>
      <c r="N34" s="71">
        <v>0</v>
      </c>
      <c r="O34" s="71">
        <v>0</v>
      </c>
      <c r="P34" s="33"/>
      <c r="Q34" s="33"/>
      <c r="R34" s="6"/>
      <c r="S34" s="11"/>
      <c r="T34" s="11"/>
    </row>
    <row r="35" spans="1:21" ht="33" customHeight="1">
      <c r="A35" s="52">
        <v>6</v>
      </c>
      <c r="B35" s="17" t="s">
        <v>49</v>
      </c>
      <c r="C35" s="35"/>
      <c r="D35" s="36">
        <f>D36</f>
        <v>496.96000000000004</v>
      </c>
      <c r="E35" s="36">
        <f t="shared" ref="E35:N35" si="10">E36</f>
        <v>117.02</v>
      </c>
      <c r="F35" s="36">
        <f t="shared" si="10"/>
        <v>0</v>
      </c>
      <c r="G35" s="36">
        <f t="shared" si="10"/>
        <v>0</v>
      </c>
      <c r="H35" s="36">
        <f t="shared" si="10"/>
        <v>204.9</v>
      </c>
      <c r="I35" s="15">
        <f>I36</f>
        <v>37</v>
      </c>
      <c r="J35" s="28">
        <v>138.04</v>
      </c>
      <c r="K35" s="28">
        <f>K36</f>
        <v>0</v>
      </c>
      <c r="L35" s="62">
        <f>L36</f>
        <v>0</v>
      </c>
      <c r="M35" s="63">
        <f t="shared" si="10"/>
        <v>0</v>
      </c>
      <c r="N35" s="63">
        <f t="shared" si="10"/>
        <v>0</v>
      </c>
      <c r="O35" s="63">
        <f>O36</f>
        <v>0</v>
      </c>
      <c r="P35" s="33" t="s">
        <v>22</v>
      </c>
      <c r="Q35" s="33">
        <v>3</v>
      </c>
      <c r="R35" s="6"/>
      <c r="S35" s="13" t="s">
        <v>24</v>
      </c>
      <c r="T35" s="13" t="s">
        <v>25</v>
      </c>
      <c r="U35" s="13">
        <v>244</v>
      </c>
    </row>
    <row r="36" spans="1:21">
      <c r="A36" s="5"/>
      <c r="B36" s="5" t="s">
        <v>6</v>
      </c>
      <c r="C36" s="5"/>
      <c r="D36" s="3">
        <f>SUM(E36:O36)</f>
        <v>496.96000000000004</v>
      </c>
      <c r="E36" s="3">
        <v>117.02</v>
      </c>
      <c r="F36" s="3">
        <v>0</v>
      </c>
      <c r="G36" s="3">
        <v>0</v>
      </c>
      <c r="H36" s="3">
        <v>204.9</v>
      </c>
      <c r="I36" s="3">
        <v>37</v>
      </c>
      <c r="J36" s="3">
        <f>J35</f>
        <v>138.04</v>
      </c>
      <c r="K36" s="3">
        <v>0</v>
      </c>
      <c r="L36" s="70">
        <v>0</v>
      </c>
      <c r="M36" s="71">
        <v>0</v>
      </c>
      <c r="N36" s="71">
        <v>0</v>
      </c>
      <c r="O36" s="71">
        <v>0</v>
      </c>
      <c r="P36" s="33"/>
      <c r="Q36" s="33"/>
      <c r="R36" s="6"/>
      <c r="S36" s="11"/>
      <c r="T36" s="11"/>
    </row>
    <row r="37" spans="1:21" ht="33" customHeight="1">
      <c r="A37" s="68">
        <v>7</v>
      </c>
      <c r="B37" s="35" t="s">
        <v>31</v>
      </c>
      <c r="C37" s="35"/>
      <c r="D37" s="36">
        <f>D38</f>
        <v>199.45999999999998</v>
      </c>
      <c r="E37" s="36">
        <f t="shared" ref="E37" si="11">E38</f>
        <v>0</v>
      </c>
      <c r="F37" s="36">
        <f t="shared" ref="F37" si="12">F38</f>
        <v>0</v>
      </c>
      <c r="G37" s="36">
        <f t="shared" ref="G37" si="13">G38</f>
        <v>83</v>
      </c>
      <c r="H37" s="36">
        <f t="shared" ref="H37" si="14">H38</f>
        <v>93.46</v>
      </c>
      <c r="I37" s="15">
        <f>I38</f>
        <v>23</v>
      </c>
      <c r="J37" s="28">
        <f>J38</f>
        <v>0</v>
      </c>
      <c r="K37" s="28">
        <f t="shared" ref="K37" si="15">K38</f>
        <v>0</v>
      </c>
      <c r="L37" s="62">
        <f>L38</f>
        <v>0</v>
      </c>
      <c r="M37" s="62">
        <f>M38</f>
        <v>0</v>
      </c>
      <c r="N37" s="63">
        <f t="shared" ref="N37" si="16">N38</f>
        <v>0</v>
      </c>
      <c r="O37" s="63">
        <f>O38</f>
        <v>0</v>
      </c>
      <c r="P37" s="33" t="s">
        <v>22</v>
      </c>
      <c r="Q37" s="33">
        <v>3</v>
      </c>
      <c r="R37" s="6"/>
      <c r="S37" s="13" t="s">
        <v>24</v>
      </c>
      <c r="T37" s="13" t="s">
        <v>25</v>
      </c>
      <c r="U37" s="13">
        <v>244</v>
      </c>
    </row>
    <row r="38" spans="1:21" ht="15.75" customHeight="1">
      <c r="A38" s="34"/>
      <c r="B38" s="5" t="s">
        <v>6</v>
      </c>
      <c r="C38" s="5"/>
      <c r="D38" s="3">
        <f>SUM(E38:O38)</f>
        <v>199.45999999999998</v>
      </c>
      <c r="E38" s="3">
        <v>0</v>
      </c>
      <c r="F38" s="3">
        <v>0</v>
      </c>
      <c r="G38" s="3">
        <v>83</v>
      </c>
      <c r="H38" s="3">
        <v>93.46</v>
      </c>
      <c r="I38" s="3">
        <v>23</v>
      </c>
      <c r="J38" s="3">
        <v>0</v>
      </c>
      <c r="K38" s="3">
        <v>0</v>
      </c>
      <c r="L38" s="70">
        <v>0</v>
      </c>
      <c r="M38" s="71">
        <v>0</v>
      </c>
      <c r="N38" s="71">
        <v>0</v>
      </c>
      <c r="O38" s="71">
        <v>0</v>
      </c>
      <c r="P38" s="33"/>
      <c r="Q38" s="33"/>
      <c r="R38" s="6"/>
      <c r="S38" s="11"/>
      <c r="T38" s="11"/>
    </row>
    <row r="39" spans="1:21" ht="54.75" customHeight="1">
      <c r="A39" s="52">
        <v>8</v>
      </c>
      <c r="B39" s="47" t="s">
        <v>50</v>
      </c>
      <c r="C39" s="35"/>
      <c r="D39" s="36">
        <f>D40</f>
        <v>10.899999999999999</v>
      </c>
      <c r="E39" s="36">
        <f t="shared" ref="E39:N39" si="17">E40</f>
        <v>0</v>
      </c>
      <c r="F39" s="36">
        <f t="shared" si="17"/>
        <v>1</v>
      </c>
      <c r="G39" s="36">
        <f t="shared" si="17"/>
        <v>1</v>
      </c>
      <c r="H39" s="36">
        <f t="shared" si="17"/>
        <v>1</v>
      </c>
      <c r="I39" s="15">
        <f t="shared" si="17"/>
        <v>1</v>
      </c>
      <c r="J39" s="28">
        <f>J40</f>
        <v>1.1000000000000001</v>
      </c>
      <c r="K39" s="28">
        <f t="shared" si="17"/>
        <v>1.2</v>
      </c>
      <c r="L39" s="62">
        <f t="shared" si="17"/>
        <v>1</v>
      </c>
      <c r="M39" s="63">
        <f t="shared" si="17"/>
        <v>1.2</v>
      </c>
      <c r="N39" s="63">
        <f t="shared" si="17"/>
        <v>1.2</v>
      </c>
      <c r="O39" s="63">
        <f>O40</f>
        <v>1.2</v>
      </c>
      <c r="P39" s="33" t="s">
        <v>21</v>
      </c>
      <c r="Q39" s="33">
        <v>4</v>
      </c>
      <c r="R39" s="6"/>
      <c r="S39" s="13" t="s">
        <v>27</v>
      </c>
      <c r="T39" s="13" t="s">
        <v>25</v>
      </c>
      <c r="U39" s="13">
        <v>244</v>
      </c>
    </row>
    <row r="40" spans="1:21">
      <c r="A40" s="34"/>
      <c r="B40" s="5" t="s">
        <v>6</v>
      </c>
      <c r="C40" s="5"/>
      <c r="D40" s="3">
        <f>SUM(E40:O40)</f>
        <v>10.899999999999999</v>
      </c>
      <c r="E40" s="3">
        <v>0</v>
      </c>
      <c r="F40" s="3">
        <v>1</v>
      </c>
      <c r="G40" s="3">
        <v>1</v>
      </c>
      <c r="H40" s="3">
        <v>1</v>
      </c>
      <c r="I40" s="3">
        <v>1</v>
      </c>
      <c r="J40" s="3">
        <v>1.1000000000000001</v>
      </c>
      <c r="K40" s="3">
        <v>1.2</v>
      </c>
      <c r="L40" s="129">
        <v>1</v>
      </c>
      <c r="M40" s="71">
        <v>1.2</v>
      </c>
      <c r="N40" s="71">
        <v>1.2</v>
      </c>
      <c r="O40" s="71">
        <v>1.2</v>
      </c>
      <c r="P40" s="33"/>
      <c r="Q40" s="33"/>
      <c r="R40" s="6"/>
      <c r="S40" s="12"/>
      <c r="T40" s="12"/>
    </row>
    <row r="41" spans="1:21" ht="45" customHeight="1">
      <c r="A41" s="52">
        <v>9</v>
      </c>
      <c r="B41" s="78" t="s">
        <v>56</v>
      </c>
      <c r="C41" s="35"/>
      <c r="D41" s="36">
        <f>D42</f>
        <v>792</v>
      </c>
      <c r="E41" s="36">
        <f t="shared" ref="E41:N41" si="18">E42</f>
        <v>495</v>
      </c>
      <c r="F41" s="36">
        <f t="shared" si="18"/>
        <v>0</v>
      </c>
      <c r="G41" s="36">
        <f t="shared" si="18"/>
        <v>0</v>
      </c>
      <c r="H41" s="36">
        <f t="shared" si="18"/>
        <v>0</v>
      </c>
      <c r="I41" s="36">
        <f t="shared" si="18"/>
        <v>0</v>
      </c>
      <c r="J41" s="28">
        <f>J42</f>
        <v>297</v>
      </c>
      <c r="K41" s="28">
        <f t="shared" si="18"/>
        <v>0</v>
      </c>
      <c r="L41" s="62">
        <f t="shared" si="18"/>
        <v>0</v>
      </c>
      <c r="M41" s="63">
        <f t="shared" si="18"/>
        <v>0</v>
      </c>
      <c r="N41" s="63">
        <f t="shared" si="18"/>
        <v>0</v>
      </c>
      <c r="O41" s="63">
        <f>O42</f>
        <v>0</v>
      </c>
      <c r="P41" s="33" t="s">
        <v>22</v>
      </c>
      <c r="Q41" s="33">
        <v>5</v>
      </c>
      <c r="R41" s="6"/>
      <c r="S41" s="13" t="s">
        <v>27</v>
      </c>
      <c r="T41" s="13" t="s">
        <v>25</v>
      </c>
      <c r="U41" s="13">
        <v>244</v>
      </c>
    </row>
    <row r="42" spans="1:21">
      <c r="A42" s="34"/>
      <c r="B42" s="5" t="s">
        <v>6</v>
      </c>
      <c r="C42" s="5"/>
      <c r="D42" s="3">
        <f>SUM(E42:O42)</f>
        <v>792</v>
      </c>
      <c r="E42" s="3">
        <v>495</v>
      </c>
      <c r="F42" s="3">
        <v>0</v>
      </c>
      <c r="G42" s="3">
        <v>0</v>
      </c>
      <c r="H42" s="3">
        <v>0</v>
      </c>
      <c r="I42" s="3">
        <v>0</v>
      </c>
      <c r="J42" s="3">
        <v>297</v>
      </c>
      <c r="K42" s="3">
        <v>0</v>
      </c>
      <c r="L42" s="70">
        <v>0</v>
      </c>
      <c r="M42" s="71">
        <v>0</v>
      </c>
      <c r="N42" s="71">
        <v>0</v>
      </c>
      <c r="O42" s="71">
        <v>0</v>
      </c>
      <c r="P42" s="33"/>
      <c r="Q42" s="33"/>
      <c r="R42" s="6"/>
      <c r="S42" s="12"/>
      <c r="T42" s="12"/>
    </row>
    <row r="43" spans="1:21" ht="52.5" customHeight="1">
      <c r="A43" s="52">
        <v>10</v>
      </c>
      <c r="B43" s="47" t="s">
        <v>51</v>
      </c>
      <c r="C43" s="35"/>
      <c r="D43" s="36">
        <f>D44</f>
        <v>990</v>
      </c>
      <c r="E43" s="36">
        <f t="shared" ref="E43:N43" si="19">E44</f>
        <v>0</v>
      </c>
      <c r="F43" s="36">
        <f t="shared" si="19"/>
        <v>0</v>
      </c>
      <c r="G43" s="36">
        <f t="shared" si="19"/>
        <v>0</v>
      </c>
      <c r="H43" s="36">
        <f t="shared" si="19"/>
        <v>0</v>
      </c>
      <c r="I43" s="15">
        <f t="shared" si="19"/>
        <v>300</v>
      </c>
      <c r="J43" s="28">
        <f t="shared" si="19"/>
        <v>0</v>
      </c>
      <c r="K43" s="28">
        <f t="shared" si="19"/>
        <v>0</v>
      </c>
      <c r="L43" s="62">
        <f t="shared" si="19"/>
        <v>0</v>
      </c>
      <c r="M43" s="63">
        <f t="shared" si="19"/>
        <v>345</v>
      </c>
      <c r="N43" s="63">
        <f t="shared" si="19"/>
        <v>345</v>
      </c>
      <c r="O43" s="63">
        <f>O44</f>
        <v>0</v>
      </c>
      <c r="P43" s="33" t="s">
        <v>22</v>
      </c>
      <c r="Q43" s="33">
        <v>5</v>
      </c>
      <c r="R43" s="6"/>
      <c r="S43" s="13" t="s">
        <v>28</v>
      </c>
      <c r="T43" s="13" t="s">
        <v>25</v>
      </c>
      <c r="U43" s="13">
        <v>244</v>
      </c>
    </row>
    <row r="44" spans="1:21">
      <c r="A44" s="34"/>
      <c r="B44" s="5" t="s">
        <v>6</v>
      </c>
      <c r="C44" s="5"/>
      <c r="D44" s="3">
        <f>E44+F44+G44+H44+I44+J44+K44+L44+M44+N44+O44</f>
        <v>990</v>
      </c>
      <c r="E44" s="3">
        <v>0</v>
      </c>
      <c r="F44" s="3">
        <v>0</v>
      </c>
      <c r="G44" s="3">
        <v>0</v>
      </c>
      <c r="H44" s="3">
        <v>0</v>
      </c>
      <c r="I44" s="3">
        <v>300</v>
      </c>
      <c r="J44" s="3">
        <v>0</v>
      </c>
      <c r="K44" s="3">
        <v>0</v>
      </c>
      <c r="L44" s="70">
        <v>0</v>
      </c>
      <c r="M44" s="71">
        <v>345</v>
      </c>
      <c r="N44" s="71">
        <v>345</v>
      </c>
      <c r="O44" s="71">
        <v>0</v>
      </c>
      <c r="P44" s="33"/>
      <c r="Q44" s="33"/>
      <c r="R44" s="6"/>
      <c r="S44" s="11"/>
      <c r="T44" s="11"/>
    </row>
    <row r="45" spans="1:21" ht="31.5">
      <c r="A45" s="52">
        <v>11</v>
      </c>
      <c r="B45" s="35" t="s">
        <v>42</v>
      </c>
      <c r="C45" s="35"/>
      <c r="D45" s="36">
        <f t="shared" ref="D45:I45" si="20">D46</f>
        <v>263.42</v>
      </c>
      <c r="E45" s="36">
        <f t="shared" si="20"/>
        <v>24</v>
      </c>
      <c r="F45" s="36">
        <f t="shared" si="20"/>
        <v>24</v>
      </c>
      <c r="G45" s="36">
        <f t="shared" si="20"/>
        <v>24</v>
      </c>
      <c r="H45" s="36">
        <f t="shared" si="20"/>
        <v>23.2</v>
      </c>
      <c r="I45" s="15">
        <f t="shared" si="20"/>
        <v>23.2</v>
      </c>
      <c r="J45" s="28">
        <f t="shared" ref="J45:O45" si="21">J46</f>
        <v>19.72</v>
      </c>
      <c r="K45" s="28">
        <f t="shared" si="21"/>
        <v>25</v>
      </c>
      <c r="L45" s="62">
        <f t="shared" si="21"/>
        <v>25.8</v>
      </c>
      <c r="M45" s="62">
        <f t="shared" si="21"/>
        <v>26.5</v>
      </c>
      <c r="N45" s="63">
        <f t="shared" si="21"/>
        <v>24</v>
      </c>
      <c r="O45" s="63">
        <f t="shared" si="21"/>
        <v>24</v>
      </c>
      <c r="P45" s="33" t="s">
        <v>22</v>
      </c>
      <c r="Q45" s="33">
        <v>6</v>
      </c>
      <c r="R45" s="6"/>
      <c r="S45" s="50"/>
      <c r="T45" s="50"/>
    </row>
    <row r="46" spans="1:21" ht="15.75" customHeight="1">
      <c r="A46" s="32"/>
      <c r="B46" s="5" t="s">
        <v>6</v>
      </c>
      <c r="C46" s="5"/>
      <c r="D46" s="3">
        <f>SUM(E46:O46)</f>
        <v>263.42</v>
      </c>
      <c r="E46" s="3">
        <v>24</v>
      </c>
      <c r="F46" s="3">
        <v>24</v>
      </c>
      <c r="G46" s="3">
        <v>24</v>
      </c>
      <c r="H46" s="3">
        <v>23.2</v>
      </c>
      <c r="I46" s="3">
        <v>23.2</v>
      </c>
      <c r="J46" s="3">
        <v>19.72</v>
      </c>
      <c r="K46" s="3">
        <v>25</v>
      </c>
      <c r="L46" s="70">
        <v>25.8</v>
      </c>
      <c r="M46" s="71">
        <v>26.5</v>
      </c>
      <c r="N46" s="71">
        <v>24</v>
      </c>
      <c r="O46" s="71">
        <v>24</v>
      </c>
      <c r="P46" s="33"/>
      <c r="Q46" s="33"/>
      <c r="R46" s="6"/>
      <c r="S46" s="13" t="s">
        <v>28</v>
      </c>
      <c r="T46" s="13" t="s">
        <v>25</v>
      </c>
      <c r="U46" s="13" t="s">
        <v>26</v>
      </c>
    </row>
    <row r="47" spans="1:21" ht="103.5" customHeight="1">
      <c r="A47" s="32">
        <v>12</v>
      </c>
      <c r="B47" s="47" t="s">
        <v>57</v>
      </c>
      <c r="C47" s="35"/>
      <c r="D47" s="36">
        <f>D48</f>
        <v>298.8</v>
      </c>
      <c r="E47" s="36">
        <f t="shared" ref="E47" si="22">E48</f>
        <v>0</v>
      </c>
      <c r="F47" s="36">
        <f t="shared" ref="F47" si="23">F48</f>
        <v>0</v>
      </c>
      <c r="G47" s="36">
        <f t="shared" ref="G47" si="24">G48</f>
        <v>99.9</v>
      </c>
      <c r="H47" s="36">
        <f t="shared" ref="H47" si="25">H48</f>
        <v>99.9</v>
      </c>
      <c r="I47" s="15">
        <f t="shared" ref="I47" si="26">I48</f>
        <v>49</v>
      </c>
      <c r="J47" s="28">
        <f t="shared" ref="J47" si="27">J48</f>
        <v>0</v>
      </c>
      <c r="K47" s="28">
        <f t="shared" ref="K47" si="28">K48</f>
        <v>0</v>
      </c>
      <c r="L47" s="62">
        <f t="shared" ref="L47" si="29">L48</f>
        <v>0</v>
      </c>
      <c r="M47" s="63">
        <f>M48</f>
        <v>50</v>
      </c>
      <c r="N47" s="63">
        <f>N48</f>
        <v>0</v>
      </c>
      <c r="O47" s="63">
        <f>O48</f>
        <v>0</v>
      </c>
      <c r="P47" s="33" t="s">
        <v>22</v>
      </c>
      <c r="Q47" s="33">
        <v>6</v>
      </c>
      <c r="R47" s="6"/>
      <c r="S47" s="13"/>
      <c r="T47" s="13"/>
      <c r="U47" s="13"/>
    </row>
    <row r="48" spans="1:21" ht="15.75" customHeight="1">
      <c r="A48" s="32"/>
      <c r="B48" s="5" t="s">
        <v>6</v>
      </c>
      <c r="C48" s="5"/>
      <c r="D48" s="3">
        <f>SUM(E48:O48)</f>
        <v>298.8</v>
      </c>
      <c r="E48" s="3">
        <v>0</v>
      </c>
      <c r="F48" s="3">
        <v>0</v>
      </c>
      <c r="G48" s="3">
        <v>99.9</v>
      </c>
      <c r="H48" s="3">
        <v>99.9</v>
      </c>
      <c r="I48" s="3">
        <v>49</v>
      </c>
      <c r="J48" s="3">
        <v>0</v>
      </c>
      <c r="K48" s="3">
        <v>0</v>
      </c>
      <c r="L48" s="70">
        <v>0</v>
      </c>
      <c r="M48" s="71">
        <v>50</v>
      </c>
      <c r="N48" s="71">
        <v>0</v>
      </c>
      <c r="O48" s="71">
        <v>0</v>
      </c>
      <c r="P48" s="33"/>
      <c r="Q48" s="33"/>
      <c r="R48" s="6"/>
      <c r="S48" s="13" t="s">
        <v>28</v>
      </c>
      <c r="T48" s="13" t="s">
        <v>25</v>
      </c>
      <c r="U48" s="13">
        <v>244</v>
      </c>
    </row>
    <row r="49" spans="1:21" ht="43.5" customHeight="1">
      <c r="A49" s="52">
        <v>13</v>
      </c>
      <c r="B49" s="35" t="s">
        <v>13</v>
      </c>
      <c r="C49" s="35"/>
      <c r="D49" s="36">
        <f>D50</f>
        <v>80</v>
      </c>
      <c r="E49" s="36">
        <f t="shared" ref="E49:N49" si="30">E50</f>
        <v>0</v>
      </c>
      <c r="F49" s="36">
        <f t="shared" si="30"/>
        <v>0</v>
      </c>
      <c r="G49" s="36">
        <f t="shared" si="30"/>
        <v>0</v>
      </c>
      <c r="H49" s="36">
        <f t="shared" si="30"/>
        <v>80</v>
      </c>
      <c r="I49" s="36">
        <f t="shared" si="30"/>
        <v>0</v>
      </c>
      <c r="J49" s="28">
        <f t="shared" si="30"/>
        <v>0</v>
      </c>
      <c r="K49" s="28">
        <f t="shared" si="30"/>
        <v>0</v>
      </c>
      <c r="L49" s="62">
        <f t="shared" si="30"/>
        <v>0</v>
      </c>
      <c r="M49" s="63">
        <f t="shared" si="30"/>
        <v>0</v>
      </c>
      <c r="N49" s="63">
        <f t="shared" si="30"/>
        <v>0</v>
      </c>
      <c r="O49" s="63">
        <f>O50</f>
        <v>0</v>
      </c>
      <c r="P49" s="33" t="s">
        <v>21</v>
      </c>
      <c r="Q49" s="33">
        <v>7</v>
      </c>
      <c r="R49" s="6"/>
      <c r="S49" s="11"/>
      <c r="T49" s="11"/>
    </row>
    <row r="50" spans="1:21" ht="15.75" customHeight="1">
      <c r="A50" s="34"/>
      <c r="B50" s="5" t="s">
        <v>6</v>
      </c>
      <c r="C50" s="5"/>
      <c r="D50" s="3">
        <f>SUM(E50:O50)</f>
        <v>80</v>
      </c>
      <c r="E50" s="3">
        <v>0</v>
      </c>
      <c r="F50" s="3">
        <v>0</v>
      </c>
      <c r="G50" s="3">
        <v>0</v>
      </c>
      <c r="H50" s="3">
        <v>80</v>
      </c>
      <c r="I50" s="3">
        <v>0</v>
      </c>
      <c r="J50" s="3">
        <v>0</v>
      </c>
      <c r="K50" s="3">
        <v>0</v>
      </c>
      <c r="L50" s="70">
        <v>0</v>
      </c>
      <c r="M50" s="71">
        <v>0</v>
      </c>
      <c r="N50" s="71">
        <v>0</v>
      </c>
      <c r="O50" s="71">
        <v>0</v>
      </c>
      <c r="P50" s="33"/>
      <c r="Q50" s="33"/>
      <c r="R50" s="6"/>
      <c r="S50" s="13"/>
      <c r="T50" s="13"/>
      <c r="U50" s="13"/>
    </row>
    <row r="51" spans="1:21" ht="42">
      <c r="A51" s="52">
        <v>14</v>
      </c>
      <c r="B51" s="78" t="s">
        <v>58</v>
      </c>
      <c r="C51" s="35"/>
      <c r="D51" s="36">
        <f>D52</f>
        <v>70</v>
      </c>
      <c r="E51" s="36">
        <f t="shared" ref="E51:N51" si="31">E52</f>
        <v>0</v>
      </c>
      <c r="F51" s="36">
        <f t="shared" si="31"/>
        <v>0</v>
      </c>
      <c r="G51" s="36">
        <f t="shared" si="31"/>
        <v>70</v>
      </c>
      <c r="H51" s="36">
        <f t="shared" si="31"/>
        <v>0</v>
      </c>
      <c r="I51" s="36">
        <f t="shared" si="31"/>
        <v>0</v>
      </c>
      <c r="J51" s="28">
        <f t="shared" si="31"/>
        <v>0</v>
      </c>
      <c r="K51" s="28">
        <f t="shared" si="31"/>
        <v>0</v>
      </c>
      <c r="L51" s="62">
        <f t="shared" si="31"/>
        <v>0</v>
      </c>
      <c r="M51" s="63">
        <f t="shared" si="31"/>
        <v>0</v>
      </c>
      <c r="N51" s="63">
        <f t="shared" si="31"/>
        <v>0</v>
      </c>
      <c r="O51" s="63">
        <f>O52</f>
        <v>0</v>
      </c>
      <c r="P51" s="33" t="s">
        <v>21</v>
      </c>
      <c r="Q51" s="33">
        <v>7</v>
      </c>
      <c r="R51" s="6"/>
      <c r="S51" s="11"/>
      <c r="T51" s="11"/>
    </row>
    <row r="52" spans="1:21" ht="15" customHeight="1">
      <c r="A52" s="34"/>
      <c r="B52" s="5" t="s">
        <v>6</v>
      </c>
      <c r="C52" s="5"/>
      <c r="D52" s="3">
        <f>SUM(E52:O52)</f>
        <v>70</v>
      </c>
      <c r="E52" s="3">
        <v>0</v>
      </c>
      <c r="F52" s="3">
        <v>0</v>
      </c>
      <c r="G52" s="3">
        <v>70</v>
      </c>
      <c r="H52" s="3">
        <v>0</v>
      </c>
      <c r="I52" s="3">
        <v>0</v>
      </c>
      <c r="J52" s="3">
        <v>0</v>
      </c>
      <c r="K52" s="3">
        <v>0</v>
      </c>
      <c r="L52" s="70">
        <v>0</v>
      </c>
      <c r="M52" s="71">
        <v>0</v>
      </c>
      <c r="N52" s="71">
        <v>0</v>
      </c>
      <c r="O52" s="71">
        <v>0</v>
      </c>
      <c r="P52" s="33"/>
      <c r="Q52" s="33"/>
      <c r="R52" s="6"/>
      <c r="S52" s="12">
        <v>310</v>
      </c>
      <c r="T52" s="12"/>
      <c r="U52" s="13"/>
    </row>
    <row r="53" spans="1:21" ht="63.75" customHeight="1">
      <c r="A53" s="52">
        <v>15</v>
      </c>
      <c r="B53" s="17" t="s">
        <v>101</v>
      </c>
      <c r="C53" s="17"/>
      <c r="D53" s="36">
        <f>E53+F53+G53+H53+I53+J53+K53+L53+M53+N53+O53</f>
        <v>12</v>
      </c>
      <c r="E53" s="36">
        <v>0</v>
      </c>
      <c r="F53" s="36">
        <v>0</v>
      </c>
      <c r="G53" s="36">
        <v>0</v>
      </c>
      <c r="H53" s="36">
        <v>0</v>
      </c>
      <c r="I53" s="36">
        <v>0</v>
      </c>
      <c r="J53" s="28">
        <v>0</v>
      </c>
      <c r="K53" s="28">
        <v>0</v>
      </c>
      <c r="L53" s="62">
        <f>L54</f>
        <v>12</v>
      </c>
      <c r="M53" s="63">
        <f>M54</f>
        <v>0</v>
      </c>
      <c r="N53" s="63">
        <f>N54</f>
        <v>0</v>
      </c>
      <c r="O53" s="63">
        <f>O54</f>
        <v>0</v>
      </c>
      <c r="P53" s="41" t="s">
        <v>21</v>
      </c>
      <c r="Q53" s="33">
        <v>7</v>
      </c>
      <c r="R53" s="6"/>
      <c r="S53" s="11"/>
      <c r="T53" s="11"/>
    </row>
    <row r="54" spans="1:21">
      <c r="A54" s="34"/>
      <c r="B54" s="5" t="s">
        <v>6</v>
      </c>
      <c r="C54" s="5"/>
      <c r="D54" s="3">
        <f>SUM(E54:O54)</f>
        <v>12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62">
        <v>12</v>
      </c>
      <c r="M54" s="71">
        <v>0</v>
      </c>
      <c r="N54" s="71">
        <v>0</v>
      </c>
      <c r="O54" s="71">
        <v>0</v>
      </c>
      <c r="P54" s="33"/>
      <c r="Q54" s="33"/>
      <c r="R54" s="6"/>
      <c r="S54" s="13" t="s">
        <v>28</v>
      </c>
      <c r="T54" s="13" t="s">
        <v>25</v>
      </c>
      <c r="U54" s="13" t="s">
        <v>26</v>
      </c>
    </row>
    <row r="55" spans="1:21" ht="24.75" customHeight="1">
      <c r="A55" s="52">
        <v>16</v>
      </c>
      <c r="B55" s="35" t="s">
        <v>14</v>
      </c>
      <c r="C55" s="35"/>
      <c r="D55" s="36">
        <f t="shared" ref="D55:N55" si="32">D56</f>
        <v>150.76</v>
      </c>
      <c r="E55" s="36">
        <f t="shared" si="32"/>
        <v>62.56</v>
      </c>
      <c r="F55" s="36">
        <f t="shared" si="32"/>
        <v>0</v>
      </c>
      <c r="G55" s="36">
        <f t="shared" si="32"/>
        <v>0</v>
      </c>
      <c r="H55" s="36">
        <f t="shared" si="32"/>
        <v>0</v>
      </c>
      <c r="I55" s="36">
        <f t="shared" si="32"/>
        <v>0</v>
      </c>
      <c r="J55" s="28">
        <f t="shared" si="32"/>
        <v>0</v>
      </c>
      <c r="K55" s="28">
        <f t="shared" si="32"/>
        <v>0</v>
      </c>
      <c r="L55" s="62">
        <f>L56</f>
        <v>42.6</v>
      </c>
      <c r="M55" s="63">
        <f>M56</f>
        <v>45.6</v>
      </c>
      <c r="N55" s="63">
        <f t="shared" si="32"/>
        <v>0</v>
      </c>
      <c r="O55" s="63">
        <f>O56</f>
        <v>0</v>
      </c>
      <c r="P55" s="33" t="s">
        <v>21</v>
      </c>
      <c r="Q55" s="33">
        <v>8</v>
      </c>
      <c r="R55" s="6"/>
      <c r="S55" s="11"/>
      <c r="T55" s="11"/>
      <c r="U55" s="13"/>
    </row>
    <row r="56" spans="1:21">
      <c r="A56" s="34"/>
      <c r="B56" s="5" t="s">
        <v>6</v>
      </c>
      <c r="C56" s="5"/>
      <c r="D56" s="3">
        <f>SUM(E56:P56)</f>
        <v>150.76</v>
      </c>
      <c r="E56" s="3">
        <v>62.56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62">
        <v>42.6</v>
      </c>
      <c r="M56" s="63">
        <v>45.6</v>
      </c>
      <c r="N56" s="71">
        <v>0</v>
      </c>
      <c r="O56" s="71">
        <v>0</v>
      </c>
      <c r="P56" s="33"/>
      <c r="Q56" s="33"/>
      <c r="R56" s="6"/>
      <c r="S56" s="11"/>
      <c r="T56" s="11"/>
    </row>
    <row r="57" spans="1:21" ht="31.5">
      <c r="A57" s="137"/>
      <c r="B57" s="138" t="s">
        <v>109</v>
      </c>
      <c r="C57" s="5"/>
      <c r="D57" s="139">
        <f>D58</f>
        <v>16</v>
      </c>
      <c r="E57" s="139">
        <v>0</v>
      </c>
      <c r="F57" s="139">
        <v>0</v>
      </c>
      <c r="G57" s="139">
        <v>0</v>
      </c>
      <c r="H57" s="139">
        <v>0</v>
      </c>
      <c r="I57" s="139">
        <v>0</v>
      </c>
      <c r="J57" s="139">
        <v>0</v>
      </c>
      <c r="K57" s="139">
        <v>0</v>
      </c>
      <c r="L57" s="62">
        <v>0</v>
      </c>
      <c r="M57" s="63">
        <f>M58</f>
        <v>16</v>
      </c>
      <c r="N57" s="63">
        <f>N58</f>
        <v>0</v>
      </c>
      <c r="O57" s="63">
        <f>O58</f>
        <v>0</v>
      </c>
      <c r="P57" s="136" t="s">
        <v>21</v>
      </c>
      <c r="Q57" s="136">
        <v>8</v>
      </c>
      <c r="R57" s="6"/>
      <c r="S57" s="117">
        <v>310</v>
      </c>
      <c r="T57" s="11"/>
    </row>
    <row r="58" spans="1:21">
      <c r="A58" s="137"/>
      <c r="B58" s="5" t="s">
        <v>6</v>
      </c>
      <c r="C58" s="5"/>
      <c r="D58" s="3">
        <f>SUM(E58:O58)</f>
        <v>16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70">
        <v>0</v>
      </c>
      <c r="M58" s="71">
        <v>16</v>
      </c>
      <c r="N58" s="71">
        <v>0</v>
      </c>
      <c r="O58" s="71">
        <v>0</v>
      </c>
      <c r="P58" s="136"/>
      <c r="Q58" s="136"/>
      <c r="R58" s="6"/>
      <c r="S58" s="11"/>
      <c r="T58" s="11"/>
    </row>
    <row r="59" spans="1:21" ht="31.5">
      <c r="A59" s="137"/>
      <c r="B59" s="138" t="s">
        <v>110</v>
      </c>
      <c r="C59" s="5"/>
      <c r="D59" s="139">
        <f>D60</f>
        <v>3.6</v>
      </c>
      <c r="E59" s="139">
        <v>0</v>
      </c>
      <c r="F59" s="139">
        <v>0</v>
      </c>
      <c r="G59" s="139">
        <v>0</v>
      </c>
      <c r="H59" s="139">
        <v>0</v>
      </c>
      <c r="I59" s="139">
        <v>0</v>
      </c>
      <c r="J59" s="139">
        <v>0</v>
      </c>
      <c r="K59" s="139">
        <v>0</v>
      </c>
      <c r="L59" s="62">
        <v>0</v>
      </c>
      <c r="M59" s="63">
        <f>M60</f>
        <v>3.6</v>
      </c>
      <c r="N59" s="63">
        <f>N60</f>
        <v>0</v>
      </c>
      <c r="O59" s="63">
        <f>O60</f>
        <v>0</v>
      </c>
      <c r="P59" s="136" t="s">
        <v>21</v>
      </c>
      <c r="Q59" s="136">
        <v>8</v>
      </c>
      <c r="R59" s="6"/>
      <c r="S59" s="117">
        <v>310</v>
      </c>
      <c r="T59" s="11"/>
    </row>
    <row r="60" spans="1:21">
      <c r="A60" s="137"/>
      <c r="B60" s="5" t="s">
        <v>6</v>
      </c>
      <c r="C60" s="5"/>
      <c r="D60" s="3">
        <f>SUM(E60:O60)</f>
        <v>3.6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70">
        <v>0</v>
      </c>
      <c r="M60" s="71">
        <v>3.6</v>
      </c>
      <c r="N60" s="71">
        <v>0</v>
      </c>
      <c r="O60" s="71">
        <v>0</v>
      </c>
      <c r="P60" s="136"/>
      <c r="Q60" s="136"/>
      <c r="R60" s="6"/>
      <c r="S60" s="11"/>
      <c r="T60" s="11"/>
    </row>
    <row r="61" spans="1:21" ht="65.25" customHeight="1">
      <c r="A61" s="52">
        <v>17</v>
      </c>
      <c r="B61" s="29" t="s">
        <v>82</v>
      </c>
      <c r="C61" s="29"/>
      <c r="D61" s="36">
        <f t="shared" ref="D61:N61" si="33">D62</f>
        <v>20.399999999999999</v>
      </c>
      <c r="E61" s="36">
        <f t="shared" si="33"/>
        <v>0</v>
      </c>
      <c r="F61" s="36">
        <f t="shared" si="33"/>
        <v>0</v>
      </c>
      <c r="G61" s="36">
        <f t="shared" si="33"/>
        <v>0</v>
      </c>
      <c r="H61" s="36">
        <f t="shared" si="33"/>
        <v>0</v>
      </c>
      <c r="I61" s="36">
        <f t="shared" si="33"/>
        <v>0</v>
      </c>
      <c r="J61" s="28">
        <v>20.399999999999999</v>
      </c>
      <c r="K61" s="28">
        <f t="shared" si="33"/>
        <v>0</v>
      </c>
      <c r="L61" s="62">
        <f>L62</f>
        <v>0</v>
      </c>
      <c r="M61" s="63">
        <f>M62</f>
        <v>0</v>
      </c>
      <c r="N61" s="63">
        <f t="shared" si="33"/>
        <v>0</v>
      </c>
      <c r="O61" s="63">
        <f>O62</f>
        <v>0</v>
      </c>
      <c r="P61" s="33" t="s">
        <v>21</v>
      </c>
      <c r="Q61" s="33">
        <v>8</v>
      </c>
      <c r="R61" s="6"/>
      <c r="S61" s="11"/>
      <c r="T61" s="11"/>
      <c r="U61" s="13"/>
    </row>
    <row r="62" spans="1:21">
      <c r="A62" s="34"/>
      <c r="B62" s="5" t="s">
        <v>6</v>
      </c>
      <c r="C62" s="5"/>
      <c r="D62" s="3">
        <f>E62+F62+G62+H62+I62+J62+K62+L62+M62+N62+O62</f>
        <v>20.399999999999999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f>J61</f>
        <v>20.399999999999999</v>
      </c>
      <c r="K62" s="3">
        <v>0</v>
      </c>
      <c r="L62" s="62">
        <v>0</v>
      </c>
      <c r="M62" s="63">
        <v>0</v>
      </c>
      <c r="N62" s="71">
        <v>0</v>
      </c>
      <c r="O62" s="71">
        <v>0</v>
      </c>
      <c r="P62" s="33"/>
      <c r="Q62" s="33"/>
      <c r="R62" s="6"/>
      <c r="S62" s="119"/>
      <c r="T62" s="119"/>
    </row>
    <row r="63" spans="1:21" ht="54" customHeight="1">
      <c r="A63" s="52">
        <v>18</v>
      </c>
      <c r="B63" s="53" t="s">
        <v>73</v>
      </c>
      <c r="C63" s="5"/>
      <c r="D63" s="54">
        <f>E63+F63+G63+H63+I63+J63+K63+L63+M63+N63+O63</f>
        <v>14.6</v>
      </c>
      <c r="E63" s="54">
        <v>0</v>
      </c>
      <c r="F63" s="54">
        <v>0</v>
      </c>
      <c r="G63" s="54">
        <v>0</v>
      </c>
      <c r="H63" s="54">
        <v>0</v>
      </c>
      <c r="I63" s="54">
        <v>0</v>
      </c>
      <c r="J63" s="54">
        <v>0</v>
      </c>
      <c r="K63" s="54">
        <v>0</v>
      </c>
      <c r="L63" s="62">
        <v>0</v>
      </c>
      <c r="M63" s="63">
        <f>M64</f>
        <v>0.6</v>
      </c>
      <c r="N63" s="63">
        <f>N64</f>
        <v>7</v>
      </c>
      <c r="O63" s="63">
        <v>7</v>
      </c>
      <c r="P63" s="56" t="s">
        <v>21</v>
      </c>
      <c r="Q63" s="56">
        <v>8</v>
      </c>
      <c r="R63" s="6"/>
      <c r="S63" s="11"/>
      <c r="T63" s="11"/>
      <c r="U63" s="11"/>
    </row>
    <row r="64" spans="1:21">
      <c r="A64" s="52"/>
      <c r="B64" s="5" t="s">
        <v>6</v>
      </c>
      <c r="C64" s="5"/>
      <c r="D64" s="3">
        <f>E64+F64+G64+H64+I64+J64+K64+L64+M64+N64+O64</f>
        <v>14.6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62">
        <v>0</v>
      </c>
      <c r="M64" s="63">
        <v>0.6</v>
      </c>
      <c r="N64" s="63">
        <v>7</v>
      </c>
      <c r="O64" s="63">
        <v>7</v>
      </c>
      <c r="P64" s="56"/>
      <c r="Q64" s="56"/>
      <c r="R64" s="6"/>
      <c r="S64" s="116">
        <v>310</v>
      </c>
      <c r="T64" s="50"/>
    </row>
    <row r="65" spans="1:21" s="1" customFormat="1" ht="65.25" customHeight="1">
      <c r="A65" s="84">
        <v>19</v>
      </c>
      <c r="B65" s="85" t="s">
        <v>15</v>
      </c>
      <c r="C65" s="85"/>
      <c r="D65" s="86">
        <f>D66</f>
        <v>7</v>
      </c>
      <c r="E65" s="86">
        <f t="shared" ref="E65" si="34">E66</f>
        <v>0</v>
      </c>
      <c r="F65" s="86">
        <f t="shared" ref="F65" si="35">F66</f>
        <v>0</v>
      </c>
      <c r="G65" s="86">
        <f t="shared" ref="G65" si="36">G66</f>
        <v>0</v>
      </c>
      <c r="H65" s="86">
        <f t="shared" ref="H65" si="37">H66</f>
        <v>7</v>
      </c>
      <c r="I65" s="86">
        <f t="shared" ref="I65" si="38">I66</f>
        <v>0</v>
      </c>
      <c r="J65" s="86">
        <f t="shared" ref="J65" si="39">J66</f>
        <v>0</v>
      </c>
      <c r="K65" s="86">
        <f t="shared" ref="K65" si="40">K66</f>
        <v>0</v>
      </c>
      <c r="L65" s="62">
        <f t="shared" ref="L65" si="41">L66</f>
        <v>0</v>
      </c>
      <c r="M65" s="63">
        <f>M66</f>
        <v>0</v>
      </c>
      <c r="N65" s="63">
        <f>N66</f>
        <v>0</v>
      </c>
      <c r="O65" s="63">
        <f>O66</f>
        <v>0</v>
      </c>
      <c r="P65" s="109" t="s">
        <v>22</v>
      </c>
      <c r="Q65" s="83">
        <v>8</v>
      </c>
      <c r="R65" s="6"/>
      <c r="S65" s="87" t="s">
        <v>28</v>
      </c>
      <c r="T65" s="87" t="s">
        <v>25</v>
      </c>
      <c r="U65" s="87" t="s">
        <v>26</v>
      </c>
    </row>
    <row r="66" spans="1:21">
      <c r="A66" s="34"/>
      <c r="B66" s="5" t="s">
        <v>6</v>
      </c>
      <c r="C66" s="5"/>
      <c r="D66" s="3">
        <f>SUM(E66:O66)</f>
        <v>7</v>
      </c>
      <c r="E66" s="3">
        <v>0</v>
      </c>
      <c r="F66" s="3">
        <v>0</v>
      </c>
      <c r="G66" s="3">
        <v>0</v>
      </c>
      <c r="H66" s="3">
        <v>7</v>
      </c>
      <c r="I66" s="3">
        <v>0</v>
      </c>
      <c r="J66" s="3">
        <v>0</v>
      </c>
      <c r="K66" s="3">
        <v>0</v>
      </c>
      <c r="L66" s="70">
        <v>0</v>
      </c>
      <c r="M66" s="71">
        <v>0</v>
      </c>
      <c r="N66" s="71">
        <v>0</v>
      </c>
      <c r="O66" s="71">
        <v>0</v>
      </c>
      <c r="P66" s="33"/>
      <c r="Q66" s="33"/>
      <c r="R66" s="6"/>
      <c r="S66" s="11"/>
      <c r="T66" s="11"/>
    </row>
    <row r="67" spans="1:21" ht="36" customHeight="1">
      <c r="A67" s="52">
        <v>20</v>
      </c>
      <c r="B67" s="17" t="s">
        <v>92</v>
      </c>
      <c r="C67" s="17"/>
      <c r="D67" s="3">
        <f>SUM(E67:O67)</f>
        <v>1114.94</v>
      </c>
      <c r="E67" s="36">
        <f t="shared" ref="E67:M67" si="42">E68</f>
        <v>0</v>
      </c>
      <c r="F67" s="36">
        <f t="shared" si="42"/>
        <v>0</v>
      </c>
      <c r="G67" s="36">
        <f t="shared" si="42"/>
        <v>0</v>
      </c>
      <c r="H67" s="36">
        <f t="shared" si="42"/>
        <v>0</v>
      </c>
      <c r="I67" s="36">
        <f t="shared" si="42"/>
        <v>0</v>
      </c>
      <c r="J67" s="28">
        <f t="shared" si="42"/>
        <v>1114.94</v>
      </c>
      <c r="K67" s="28">
        <f t="shared" si="42"/>
        <v>0</v>
      </c>
      <c r="L67" s="62">
        <f t="shared" si="42"/>
        <v>0</v>
      </c>
      <c r="M67" s="62">
        <f t="shared" si="42"/>
        <v>0</v>
      </c>
      <c r="N67" s="64">
        <f>N68</f>
        <v>0</v>
      </c>
      <c r="O67" s="64">
        <f>O68</f>
        <v>0</v>
      </c>
      <c r="P67" s="109" t="s">
        <v>22</v>
      </c>
      <c r="Q67" s="33">
        <v>8</v>
      </c>
      <c r="R67" s="6"/>
      <c r="S67" s="13"/>
      <c r="T67" s="13"/>
      <c r="U67" s="13"/>
    </row>
    <row r="68" spans="1:21">
      <c r="A68" s="34"/>
      <c r="B68" s="18" t="s">
        <v>6</v>
      </c>
      <c r="C68" s="18"/>
      <c r="D68" s="3">
        <f>SUM(E68:O68)</f>
        <v>1114.94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16">
        <v>1114.94</v>
      </c>
      <c r="K68" s="16">
        <v>0</v>
      </c>
      <c r="L68" s="70">
        <v>0</v>
      </c>
      <c r="M68" s="129">
        <v>0</v>
      </c>
      <c r="N68" s="129">
        <v>0</v>
      </c>
      <c r="O68" s="129">
        <v>0</v>
      </c>
      <c r="P68" s="33"/>
      <c r="Q68" s="33"/>
      <c r="R68" s="6"/>
      <c r="S68" s="11"/>
      <c r="T68" s="11"/>
    </row>
    <row r="69" spans="1:21" ht="45.75" customHeight="1">
      <c r="A69" s="52">
        <v>21</v>
      </c>
      <c r="B69" s="65" t="s">
        <v>59</v>
      </c>
      <c r="C69" s="35"/>
      <c r="D69" s="36">
        <f>D70</f>
        <v>22.8</v>
      </c>
      <c r="E69" s="36">
        <f t="shared" ref="E69" si="43">E70</f>
        <v>0</v>
      </c>
      <c r="F69" s="36">
        <f t="shared" ref="F69" si="44">F70</f>
        <v>0</v>
      </c>
      <c r="G69" s="36">
        <f t="shared" ref="G69" si="45">G70</f>
        <v>0</v>
      </c>
      <c r="H69" s="36">
        <f t="shared" ref="H69" si="46">H70</f>
        <v>8.4</v>
      </c>
      <c r="I69" s="36">
        <f t="shared" ref="I69" si="47">I70</f>
        <v>0</v>
      </c>
      <c r="J69" s="28">
        <f t="shared" ref="J69" si="48">J70</f>
        <v>0</v>
      </c>
      <c r="K69" s="28">
        <v>13.2</v>
      </c>
      <c r="L69" s="62">
        <f>L70</f>
        <v>0</v>
      </c>
      <c r="M69" s="63">
        <f>M70</f>
        <v>1.2</v>
      </c>
      <c r="N69" s="63">
        <f t="shared" ref="N69" si="49">N70</f>
        <v>0</v>
      </c>
      <c r="O69" s="63">
        <f>O70</f>
        <v>0</v>
      </c>
      <c r="P69" s="33" t="s">
        <v>21</v>
      </c>
      <c r="Q69" s="33">
        <v>9</v>
      </c>
      <c r="R69" s="6"/>
      <c r="S69" s="21" t="s">
        <v>24</v>
      </c>
      <c r="T69" s="21" t="s">
        <v>25</v>
      </c>
      <c r="U69" s="22">
        <v>244</v>
      </c>
    </row>
    <row r="70" spans="1:21">
      <c r="A70" s="34"/>
      <c r="B70" s="72" t="s">
        <v>6</v>
      </c>
      <c r="C70" s="72"/>
      <c r="D70" s="71">
        <f>SUM(E70:O70)</f>
        <v>22.8</v>
      </c>
      <c r="E70" s="71">
        <v>0</v>
      </c>
      <c r="F70" s="71">
        <v>0</v>
      </c>
      <c r="G70" s="71">
        <v>0</v>
      </c>
      <c r="H70" s="71">
        <v>8.4</v>
      </c>
      <c r="I70" s="71">
        <v>0</v>
      </c>
      <c r="J70" s="71">
        <v>0</v>
      </c>
      <c r="K70" s="71">
        <v>13.2</v>
      </c>
      <c r="L70" s="70">
        <v>0</v>
      </c>
      <c r="M70" s="71">
        <v>1.2</v>
      </c>
      <c r="N70" s="71">
        <v>0</v>
      </c>
      <c r="O70" s="71">
        <v>0</v>
      </c>
      <c r="P70" s="73"/>
      <c r="Q70" s="73"/>
      <c r="R70" s="6"/>
      <c r="S70" s="11"/>
      <c r="T70" s="11"/>
    </row>
    <row r="71" spans="1:21" ht="43.5" customHeight="1">
      <c r="A71" s="52">
        <v>22</v>
      </c>
      <c r="B71" s="74" t="s">
        <v>60</v>
      </c>
      <c r="C71" s="74"/>
      <c r="D71" s="63">
        <f>D72</f>
        <v>45.199999999999996</v>
      </c>
      <c r="E71" s="63">
        <f t="shared" ref="E71" si="50">E72</f>
        <v>0</v>
      </c>
      <c r="F71" s="63">
        <f t="shared" ref="F71" si="51">F72</f>
        <v>0</v>
      </c>
      <c r="G71" s="63">
        <f t="shared" ref="G71" si="52">G72</f>
        <v>0</v>
      </c>
      <c r="H71" s="63">
        <f t="shared" ref="H71" si="53">H72</f>
        <v>0</v>
      </c>
      <c r="I71" s="64">
        <f t="shared" ref="I71" si="54">I72</f>
        <v>40.799999999999997</v>
      </c>
      <c r="J71" s="62">
        <f t="shared" ref="J71" si="55">J72</f>
        <v>0</v>
      </c>
      <c r="K71" s="62">
        <f>K72</f>
        <v>4.4000000000000004</v>
      </c>
      <c r="L71" s="62">
        <f>L72</f>
        <v>0</v>
      </c>
      <c r="M71" s="63">
        <f>M72</f>
        <v>0</v>
      </c>
      <c r="N71" s="63">
        <f t="shared" ref="N71" si="56">N72</f>
        <v>0</v>
      </c>
      <c r="O71" s="63">
        <f>O72</f>
        <v>0</v>
      </c>
      <c r="P71" s="73" t="s">
        <v>21</v>
      </c>
      <c r="Q71" s="73">
        <v>9</v>
      </c>
      <c r="R71" s="6"/>
      <c r="S71" s="117">
        <v>310</v>
      </c>
      <c r="T71" s="11"/>
      <c r="U71" s="19"/>
    </row>
    <row r="72" spans="1:21" ht="15" customHeight="1">
      <c r="A72" s="34"/>
      <c r="B72" s="72" t="s">
        <v>6</v>
      </c>
      <c r="C72" s="72"/>
      <c r="D72" s="71">
        <f>SUM(E72:O72)</f>
        <v>45.199999999999996</v>
      </c>
      <c r="E72" s="71">
        <v>0</v>
      </c>
      <c r="F72" s="71">
        <v>0</v>
      </c>
      <c r="G72" s="71">
        <v>0</v>
      </c>
      <c r="H72" s="71">
        <v>0</v>
      </c>
      <c r="I72" s="71">
        <v>40.799999999999997</v>
      </c>
      <c r="J72" s="71">
        <v>0</v>
      </c>
      <c r="K72" s="71">
        <v>4.4000000000000004</v>
      </c>
      <c r="L72" s="62">
        <v>0</v>
      </c>
      <c r="M72" s="63">
        <v>0</v>
      </c>
      <c r="N72" s="71">
        <v>0</v>
      </c>
      <c r="O72" s="71">
        <v>0</v>
      </c>
      <c r="P72" s="73"/>
      <c r="Q72" s="73"/>
      <c r="R72" s="6"/>
      <c r="S72" s="11"/>
      <c r="T72" s="11"/>
    </row>
    <row r="73" spans="1:21" ht="42" customHeight="1">
      <c r="A73" s="52">
        <v>23</v>
      </c>
      <c r="B73" s="74" t="s">
        <v>61</v>
      </c>
      <c r="C73" s="74"/>
      <c r="D73" s="63">
        <f>D74</f>
        <v>225.8</v>
      </c>
      <c r="E73" s="63">
        <f t="shared" ref="E73" si="57">E74</f>
        <v>0</v>
      </c>
      <c r="F73" s="63">
        <f t="shared" ref="F73" si="58">F74</f>
        <v>0</v>
      </c>
      <c r="G73" s="63">
        <f t="shared" ref="G73" si="59">G74</f>
        <v>0</v>
      </c>
      <c r="H73" s="63">
        <f t="shared" ref="H73" si="60">H74</f>
        <v>44.8</v>
      </c>
      <c r="I73" s="64">
        <f t="shared" ref="I73" si="61">I74</f>
        <v>20.399999999999999</v>
      </c>
      <c r="J73" s="62">
        <v>52.2</v>
      </c>
      <c r="K73" s="62">
        <v>2.4</v>
      </c>
      <c r="L73" s="62">
        <f>L74</f>
        <v>0</v>
      </c>
      <c r="M73" s="62">
        <f t="shared" ref="M73" si="62">M74</f>
        <v>0</v>
      </c>
      <c r="N73" s="64">
        <f t="shared" ref="N73" si="63">N74</f>
        <v>53</v>
      </c>
      <c r="O73" s="64">
        <f>O74</f>
        <v>53</v>
      </c>
      <c r="P73" s="73" t="s">
        <v>21</v>
      </c>
      <c r="Q73" s="73">
        <v>9</v>
      </c>
      <c r="R73" s="6"/>
      <c r="S73" s="117">
        <v>310</v>
      </c>
      <c r="T73" s="11"/>
      <c r="U73" s="19"/>
    </row>
    <row r="74" spans="1:21" ht="15" customHeight="1">
      <c r="A74" s="34"/>
      <c r="B74" s="72" t="s">
        <v>6</v>
      </c>
      <c r="C74" s="72"/>
      <c r="D74" s="71">
        <f>SUM(E74:O74)</f>
        <v>225.8</v>
      </c>
      <c r="E74" s="71">
        <v>0</v>
      </c>
      <c r="F74" s="71">
        <v>0</v>
      </c>
      <c r="G74" s="71">
        <v>0</v>
      </c>
      <c r="H74" s="71">
        <v>44.8</v>
      </c>
      <c r="I74" s="71">
        <v>20.399999999999999</v>
      </c>
      <c r="J74" s="71">
        <f>J73</f>
        <v>52.2</v>
      </c>
      <c r="K74" s="71">
        <f>K73</f>
        <v>2.4</v>
      </c>
      <c r="L74" s="70">
        <v>0</v>
      </c>
      <c r="M74" s="71">
        <v>0</v>
      </c>
      <c r="N74" s="71">
        <v>53</v>
      </c>
      <c r="O74" s="71">
        <v>53</v>
      </c>
      <c r="P74" s="73"/>
      <c r="Q74" s="73"/>
      <c r="R74" s="6"/>
      <c r="S74" s="11"/>
      <c r="T74" s="11"/>
    </row>
    <row r="75" spans="1:21" ht="33" customHeight="1">
      <c r="A75" s="52">
        <v>24</v>
      </c>
      <c r="B75" s="74" t="s">
        <v>54</v>
      </c>
      <c r="C75" s="72"/>
      <c r="D75" s="63">
        <f>SUM(E75:O75)</f>
        <v>4</v>
      </c>
      <c r="E75" s="63">
        <v>0</v>
      </c>
      <c r="F75" s="63">
        <v>0</v>
      </c>
      <c r="G75" s="63">
        <v>0</v>
      </c>
      <c r="H75" s="63">
        <v>0</v>
      </c>
      <c r="I75" s="63">
        <v>0</v>
      </c>
      <c r="J75" s="63">
        <v>0</v>
      </c>
      <c r="K75" s="63">
        <v>0</v>
      </c>
      <c r="L75" s="62">
        <v>0</v>
      </c>
      <c r="M75" s="63">
        <v>0</v>
      </c>
      <c r="N75" s="63">
        <v>2</v>
      </c>
      <c r="O75" s="63">
        <v>2</v>
      </c>
      <c r="P75" s="73" t="s">
        <v>21</v>
      </c>
      <c r="Q75" s="73">
        <v>9</v>
      </c>
      <c r="R75" s="6"/>
      <c r="S75" s="117">
        <v>310</v>
      </c>
      <c r="T75" s="11"/>
    </row>
    <row r="76" spans="1:21" ht="15" customHeight="1">
      <c r="A76" s="46"/>
      <c r="B76" s="72" t="s">
        <v>6</v>
      </c>
      <c r="C76" s="72"/>
      <c r="D76" s="71">
        <f>E76+F76+G76+H76+I76+J76+K76+L76+M76+N76+O76</f>
        <v>4</v>
      </c>
      <c r="E76" s="71">
        <v>0</v>
      </c>
      <c r="F76" s="71">
        <v>0</v>
      </c>
      <c r="G76" s="71">
        <v>0</v>
      </c>
      <c r="H76" s="71">
        <v>0</v>
      </c>
      <c r="I76" s="71">
        <v>0</v>
      </c>
      <c r="J76" s="71">
        <f>J75</f>
        <v>0</v>
      </c>
      <c r="K76" s="71">
        <f>K75</f>
        <v>0</v>
      </c>
      <c r="L76" s="70">
        <v>0</v>
      </c>
      <c r="M76" s="71">
        <v>0</v>
      </c>
      <c r="N76" s="71">
        <v>2</v>
      </c>
      <c r="O76" s="71">
        <v>2</v>
      </c>
      <c r="P76" s="73"/>
      <c r="Q76" s="73"/>
      <c r="R76" s="6"/>
      <c r="S76" s="11"/>
      <c r="T76" s="11"/>
    </row>
    <row r="77" spans="1:21" ht="62.25" customHeight="1">
      <c r="A77" s="52">
        <v>25</v>
      </c>
      <c r="B77" s="74" t="s">
        <v>62</v>
      </c>
      <c r="C77" s="74"/>
      <c r="D77" s="63">
        <f t="shared" ref="D77:N77" si="64">D78</f>
        <v>0</v>
      </c>
      <c r="E77" s="63">
        <f t="shared" si="64"/>
        <v>0</v>
      </c>
      <c r="F77" s="63">
        <f t="shared" si="64"/>
        <v>0</v>
      </c>
      <c r="G77" s="63">
        <f t="shared" si="64"/>
        <v>0</v>
      </c>
      <c r="H77" s="63">
        <f t="shared" si="64"/>
        <v>0</v>
      </c>
      <c r="I77" s="63">
        <f t="shared" si="64"/>
        <v>0</v>
      </c>
      <c r="J77" s="62">
        <f t="shared" si="64"/>
        <v>0</v>
      </c>
      <c r="K77" s="62">
        <f t="shared" si="64"/>
        <v>0</v>
      </c>
      <c r="L77" s="62">
        <f t="shared" si="64"/>
        <v>0</v>
      </c>
      <c r="M77" s="63">
        <f t="shared" si="64"/>
        <v>0</v>
      </c>
      <c r="N77" s="63">
        <f t="shared" si="64"/>
        <v>0</v>
      </c>
      <c r="O77" s="63">
        <f>O78</f>
        <v>0</v>
      </c>
      <c r="P77" s="73" t="s">
        <v>21</v>
      </c>
      <c r="Q77" s="73">
        <v>10</v>
      </c>
      <c r="R77" s="6"/>
      <c r="S77" s="26" t="s">
        <v>24</v>
      </c>
      <c r="T77" s="26" t="s">
        <v>25</v>
      </c>
      <c r="U77" s="23" t="s">
        <v>34</v>
      </c>
    </row>
    <row r="78" spans="1:21" ht="14.25" customHeight="1">
      <c r="A78" s="34"/>
      <c r="B78" s="72" t="s">
        <v>6</v>
      </c>
      <c r="C78" s="72"/>
      <c r="D78" s="71">
        <f>E78+F78+G78+H78+I78+J78+K78+L78+M78+N78+O78</f>
        <v>0</v>
      </c>
      <c r="E78" s="71">
        <v>0</v>
      </c>
      <c r="F78" s="71">
        <v>0</v>
      </c>
      <c r="G78" s="71">
        <v>0</v>
      </c>
      <c r="H78" s="71">
        <v>0</v>
      </c>
      <c r="I78" s="71">
        <v>0</v>
      </c>
      <c r="J78" s="71">
        <v>0</v>
      </c>
      <c r="K78" s="71">
        <v>0</v>
      </c>
      <c r="L78" s="70">
        <v>0</v>
      </c>
      <c r="M78" s="71">
        <v>0</v>
      </c>
      <c r="N78" s="71">
        <v>0</v>
      </c>
      <c r="O78" s="71">
        <v>0</v>
      </c>
      <c r="P78" s="73"/>
      <c r="Q78" s="73"/>
      <c r="R78" s="6"/>
      <c r="S78" s="11"/>
      <c r="T78" s="11"/>
    </row>
    <row r="79" spans="1:21" ht="42" customHeight="1">
      <c r="A79" s="52">
        <v>26</v>
      </c>
      <c r="B79" s="74" t="s">
        <v>63</v>
      </c>
      <c r="C79" s="74"/>
      <c r="D79" s="63">
        <f t="shared" ref="D79:N79" si="65">D80</f>
        <v>16</v>
      </c>
      <c r="E79" s="63">
        <f t="shared" si="65"/>
        <v>0</v>
      </c>
      <c r="F79" s="63">
        <f t="shared" si="65"/>
        <v>0</v>
      </c>
      <c r="G79" s="63">
        <f t="shared" si="65"/>
        <v>0</v>
      </c>
      <c r="H79" s="63">
        <f t="shared" si="65"/>
        <v>0</v>
      </c>
      <c r="I79" s="63">
        <f t="shared" si="65"/>
        <v>0</v>
      </c>
      <c r="J79" s="62">
        <f t="shared" si="65"/>
        <v>0</v>
      </c>
      <c r="K79" s="62">
        <f t="shared" si="65"/>
        <v>0</v>
      </c>
      <c r="L79" s="62">
        <f t="shared" si="65"/>
        <v>0</v>
      </c>
      <c r="M79" s="62">
        <f t="shared" si="65"/>
        <v>0</v>
      </c>
      <c r="N79" s="63">
        <f t="shared" si="65"/>
        <v>8</v>
      </c>
      <c r="O79" s="63">
        <f>O80</f>
        <v>8</v>
      </c>
      <c r="P79" s="73" t="s">
        <v>21</v>
      </c>
      <c r="Q79" s="73">
        <v>11</v>
      </c>
      <c r="R79" s="6"/>
      <c r="S79" s="26" t="s">
        <v>24</v>
      </c>
      <c r="T79" s="26" t="s">
        <v>25</v>
      </c>
      <c r="U79" s="13" t="s">
        <v>34</v>
      </c>
    </row>
    <row r="80" spans="1:21" ht="14.25" customHeight="1">
      <c r="A80" s="34"/>
      <c r="B80" s="72" t="s">
        <v>6</v>
      </c>
      <c r="C80" s="72"/>
      <c r="D80" s="71">
        <f>SUM(E80:O80)</f>
        <v>16</v>
      </c>
      <c r="E80" s="71">
        <v>0</v>
      </c>
      <c r="F80" s="71">
        <v>0</v>
      </c>
      <c r="G80" s="71">
        <v>0</v>
      </c>
      <c r="H80" s="71">
        <v>0</v>
      </c>
      <c r="I80" s="71">
        <v>0</v>
      </c>
      <c r="J80" s="71">
        <v>0</v>
      </c>
      <c r="K80" s="71">
        <v>0</v>
      </c>
      <c r="L80" s="70">
        <v>0</v>
      </c>
      <c r="M80" s="71">
        <v>0</v>
      </c>
      <c r="N80" s="71">
        <v>8</v>
      </c>
      <c r="O80" s="71">
        <v>8</v>
      </c>
      <c r="P80" s="73"/>
      <c r="Q80" s="73"/>
      <c r="R80" s="6"/>
      <c r="S80" s="11"/>
      <c r="T80" s="11"/>
    </row>
    <row r="81" spans="1:21" ht="42.75" customHeight="1">
      <c r="A81" s="52">
        <v>27</v>
      </c>
      <c r="B81" s="75" t="s">
        <v>64</v>
      </c>
      <c r="C81" s="75"/>
      <c r="D81" s="63">
        <f>SUM(E81:O81)</f>
        <v>44</v>
      </c>
      <c r="E81" s="63">
        <f t="shared" ref="E81:J81" si="66">E82</f>
        <v>0</v>
      </c>
      <c r="F81" s="63">
        <f t="shared" si="66"/>
        <v>21.2</v>
      </c>
      <c r="G81" s="63">
        <f t="shared" si="66"/>
        <v>0</v>
      </c>
      <c r="H81" s="63">
        <f t="shared" si="66"/>
        <v>16</v>
      </c>
      <c r="I81" s="63">
        <f t="shared" si="66"/>
        <v>0</v>
      </c>
      <c r="J81" s="62">
        <f t="shared" si="66"/>
        <v>6.8</v>
      </c>
      <c r="K81" s="62">
        <v>0</v>
      </c>
      <c r="L81" s="62">
        <f>L82</f>
        <v>0</v>
      </c>
      <c r="M81" s="63">
        <f>M82</f>
        <v>0</v>
      </c>
      <c r="N81" s="63">
        <f>N82</f>
        <v>0</v>
      </c>
      <c r="O81" s="63">
        <f>O82</f>
        <v>0</v>
      </c>
      <c r="P81" s="73" t="s">
        <v>21</v>
      </c>
      <c r="Q81" s="73">
        <v>11</v>
      </c>
      <c r="R81" s="6"/>
      <c r="S81" s="21" t="s">
        <v>27</v>
      </c>
      <c r="T81" s="21" t="s">
        <v>25</v>
      </c>
      <c r="U81" s="13">
        <v>122</v>
      </c>
    </row>
    <row r="82" spans="1:21" ht="12.75" customHeight="1">
      <c r="A82" s="69"/>
      <c r="B82" s="72" t="s">
        <v>6</v>
      </c>
      <c r="C82" s="72"/>
      <c r="D82" s="63">
        <f>SUM(E82:O82)</f>
        <v>44</v>
      </c>
      <c r="E82" s="71">
        <v>0</v>
      </c>
      <c r="F82" s="71">
        <v>21.2</v>
      </c>
      <c r="G82" s="71">
        <v>0</v>
      </c>
      <c r="H82" s="71">
        <v>16</v>
      </c>
      <c r="I82" s="71">
        <v>0</v>
      </c>
      <c r="J82" s="71">
        <v>6.8</v>
      </c>
      <c r="K82" s="71">
        <f>K81</f>
        <v>0</v>
      </c>
      <c r="L82" s="70">
        <v>0</v>
      </c>
      <c r="M82" s="71">
        <v>0</v>
      </c>
      <c r="N82" s="71">
        <v>0</v>
      </c>
      <c r="O82" s="71">
        <v>0</v>
      </c>
      <c r="P82" s="73"/>
      <c r="Q82" s="73"/>
      <c r="R82" s="6"/>
      <c r="S82" s="21"/>
      <c r="T82" s="21"/>
      <c r="U82" s="13"/>
    </row>
    <row r="83" spans="1:21" ht="21.75" customHeight="1">
      <c r="A83" s="69">
        <v>28</v>
      </c>
      <c r="B83" s="67" t="s">
        <v>29</v>
      </c>
      <c r="C83" s="35"/>
      <c r="D83" s="36">
        <f t="shared" ref="D83:I83" si="67">D84</f>
        <v>1789.62</v>
      </c>
      <c r="E83" s="36">
        <f t="shared" si="67"/>
        <v>0</v>
      </c>
      <c r="F83" s="36">
        <f t="shared" si="67"/>
        <v>0</v>
      </c>
      <c r="G83" s="36">
        <f t="shared" si="67"/>
        <v>0</v>
      </c>
      <c r="H83" s="36">
        <f t="shared" si="67"/>
        <v>0</v>
      </c>
      <c r="I83" s="15">
        <f t="shared" si="67"/>
        <v>131.6</v>
      </c>
      <c r="J83" s="88">
        <f t="shared" ref="J83:L83" si="68">J84</f>
        <v>254.8</v>
      </c>
      <c r="K83" s="28">
        <f t="shared" si="68"/>
        <v>276</v>
      </c>
      <c r="L83" s="62">
        <f t="shared" si="68"/>
        <v>276.39999999999998</v>
      </c>
      <c r="M83" s="64">
        <f>M84</f>
        <v>238.82</v>
      </c>
      <c r="N83" s="64">
        <f>N84</f>
        <v>300</v>
      </c>
      <c r="O83" s="64">
        <f>O84</f>
        <v>312</v>
      </c>
      <c r="P83" s="33" t="s">
        <v>23</v>
      </c>
      <c r="Q83" s="33">
        <v>24</v>
      </c>
      <c r="R83" s="6"/>
      <c r="S83" s="21"/>
      <c r="T83" s="21"/>
      <c r="U83" s="13"/>
    </row>
    <row r="84" spans="1:21" ht="12.75" customHeight="1">
      <c r="A84" s="69"/>
      <c r="B84" s="72" t="s">
        <v>6</v>
      </c>
      <c r="C84" s="72"/>
      <c r="D84" s="3">
        <f>SUM(E84:O84)</f>
        <v>1789.62</v>
      </c>
      <c r="E84" s="3">
        <v>0</v>
      </c>
      <c r="F84" s="3">
        <v>0</v>
      </c>
      <c r="G84" s="3">
        <v>0</v>
      </c>
      <c r="H84" s="3">
        <v>0</v>
      </c>
      <c r="I84" s="3">
        <v>131.6</v>
      </c>
      <c r="J84" s="30">
        <v>254.8</v>
      </c>
      <c r="K84" s="16">
        <v>276</v>
      </c>
      <c r="L84" s="70">
        <v>276.39999999999998</v>
      </c>
      <c r="M84" s="129">
        <v>238.82</v>
      </c>
      <c r="N84" s="129">
        <v>300</v>
      </c>
      <c r="O84" s="129">
        <v>312</v>
      </c>
      <c r="P84" s="33"/>
      <c r="Q84" s="33"/>
      <c r="R84" s="6"/>
      <c r="S84" s="21"/>
      <c r="T84" s="21"/>
      <c r="U84" s="13"/>
    </row>
    <row r="85" spans="1:21" ht="33.75" customHeight="1">
      <c r="A85" s="69">
        <v>29</v>
      </c>
      <c r="B85" s="67" t="s">
        <v>75</v>
      </c>
      <c r="C85" s="35"/>
      <c r="D85" s="36">
        <f t="shared" ref="D85:L85" si="69">D86</f>
        <v>14.23</v>
      </c>
      <c r="E85" s="36">
        <f t="shared" si="69"/>
        <v>0</v>
      </c>
      <c r="F85" s="36">
        <f t="shared" si="69"/>
        <v>0</v>
      </c>
      <c r="G85" s="36">
        <f t="shared" si="69"/>
        <v>13.3</v>
      </c>
      <c r="H85" s="36">
        <f t="shared" si="69"/>
        <v>0</v>
      </c>
      <c r="I85" s="36">
        <f t="shared" si="69"/>
        <v>0</v>
      </c>
      <c r="J85" s="28">
        <f t="shared" si="69"/>
        <v>0</v>
      </c>
      <c r="K85" s="28">
        <f t="shared" si="69"/>
        <v>0.1</v>
      </c>
      <c r="L85" s="62">
        <f t="shared" si="69"/>
        <v>0.15</v>
      </c>
      <c r="M85" s="63">
        <f>M86</f>
        <v>0.48</v>
      </c>
      <c r="N85" s="63">
        <f>N86</f>
        <v>0.1</v>
      </c>
      <c r="O85" s="63">
        <f>O86</f>
        <v>0.1</v>
      </c>
      <c r="P85" s="33" t="s">
        <v>23</v>
      </c>
      <c r="Q85" s="33">
        <v>25</v>
      </c>
      <c r="R85" s="6"/>
      <c r="S85" s="21"/>
      <c r="T85" s="21"/>
      <c r="U85" s="13"/>
    </row>
    <row r="86" spans="1:21" ht="13.5" customHeight="1">
      <c r="A86" s="94"/>
      <c r="B86" s="5" t="s">
        <v>6</v>
      </c>
      <c r="C86" s="95"/>
      <c r="D86" s="3">
        <f>SUM(E86:O86)</f>
        <v>14.23</v>
      </c>
      <c r="E86" s="3">
        <v>0</v>
      </c>
      <c r="F86" s="3">
        <v>0</v>
      </c>
      <c r="G86" s="3">
        <v>13.3</v>
      </c>
      <c r="H86" s="3">
        <v>0</v>
      </c>
      <c r="I86" s="3">
        <v>0</v>
      </c>
      <c r="J86" s="30">
        <v>0</v>
      </c>
      <c r="K86" s="30">
        <v>0.1</v>
      </c>
      <c r="L86" s="70">
        <v>0.15</v>
      </c>
      <c r="M86" s="71">
        <v>0.48</v>
      </c>
      <c r="N86" s="71">
        <v>0.1</v>
      </c>
      <c r="O86" s="71">
        <v>0.1</v>
      </c>
      <c r="P86" s="97"/>
      <c r="Q86" s="97"/>
      <c r="R86" s="6"/>
      <c r="S86" s="21"/>
      <c r="T86" s="21"/>
      <c r="U86" s="13"/>
    </row>
    <row r="87" spans="1:21" ht="54" customHeight="1">
      <c r="A87" s="94">
        <v>30</v>
      </c>
      <c r="B87" s="95" t="s">
        <v>93</v>
      </c>
      <c r="C87" s="95"/>
      <c r="D87" s="96">
        <f t="shared" ref="D87:O87" si="70">D88</f>
        <v>82.5</v>
      </c>
      <c r="E87" s="96">
        <f t="shared" si="70"/>
        <v>0</v>
      </c>
      <c r="F87" s="96">
        <f t="shared" si="70"/>
        <v>0</v>
      </c>
      <c r="G87" s="96">
        <f t="shared" si="70"/>
        <v>0</v>
      </c>
      <c r="H87" s="96">
        <f t="shared" si="70"/>
        <v>0</v>
      </c>
      <c r="I87" s="96">
        <f t="shared" si="70"/>
        <v>0</v>
      </c>
      <c r="J87" s="28">
        <f t="shared" si="70"/>
        <v>0</v>
      </c>
      <c r="K87" s="28">
        <f t="shared" si="70"/>
        <v>0</v>
      </c>
      <c r="L87" s="62">
        <f t="shared" si="70"/>
        <v>0</v>
      </c>
      <c r="M87" s="63">
        <f t="shared" si="70"/>
        <v>0</v>
      </c>
      <c r="N87" s="63">
        <f t="shared" si="70"/>
        <v>82.5</v>
      </c>
      <c r="O87" s="63">
        <f t="shared" si="70"/>
        <v>0</v>
      </c>
      <c r="P87" s="97" t="s">
        <v>23</v>
      </c>
      <c r="Q87" s="97">
        <v>26</v>
      </c>
      <c r="R87" s="6"/>
      <c r="S87" s="21"/>
      <c r="T87" s="21"/>
      <c r="U87" s="13"/>
    </row>
    <row r="88" spans="1:21" ht="13.5" customHeight="1">
      <c r="A88" s="94"/>
      <c r="B88" s="5" t="s">
        <v>6</v>
      </c>
      <c r="C88" s="95"/>
      <c r="D88" s="3">
        <f>SUM(E88:O88)</f>
        <v>82.5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0">
        <v>0</v>
      </c>
      <c r="K88" s="30">
        <v>0</v>
      </c>
      <c r="L88" s="70">
        <v>0</v>
      </c>
      <c r="M88" s="71">
        <v>0</v>
      </c>
      <c r="N88" s="71">
        <v>82.5</v>
      </c>
      <c r="O88" s="71">
        <v>0</v>
      </c>
      <c r="P88" s="97"/>
      <c r="Q88" s="97"/>
      <c r="R88" s="6"/>
      <c r="S88" s="21"/>
      <c r="T88" s="21"/>
      <c r="U88" s="13"/>
    </row>
    <row r="89" spans="1:21" ht="24" customHeight="1">
      <c r="A89" s="137">
        <v>31</v>
      </c>
      <c r="B89" s="138" t="s">
        <v>111</v>
      </c>
      <c r="C89" s="138"/>
      <c r="D89" s="139">
        <f>D90</f>
        <v>86.12</v>
      </c>
      <c r="E89" s="139"/>
      <c r="F89" s="139"/>
      <c r="G89" s="139"/>
      <c r="H89" s="139"/>
      <c r="I89" s="139"/>
      <c r="J89" s="28"/>
      <c r="K89" s="28"/>
      <c r="L89" s="62"/>
      <c r="M89" s="63">
        <f>M90</f>
        <v>86.12</v>
      </c>
      <c r="N89" s="63">
        <f>N90</f>
        <v>0</v>
      </c>
      <c r="O89" s="63">
        <f>O90</f>
        <v>0</v>
      </c>
      <c r="P89" s="136" t="s">
        <v>23</v>
      </c>
      <c r="Q89" s="136">
        <v>26</v>
      </c>
      <c r="R89" s="6"/>
      <c r="S89" s="21"/>
      <c r="T89" s="21"/>
      <c r="U89" s="13"/>
    </row>
    <row r="90" spans="1:21" ht="13.5" customHeight="1">
      <c r="A90" s="137"/>
      <c r="B90" s="5" t="s">
        <v>6</v>
      </c>
      <c r="C90" s="138"/>
      <c r="D90" s="3">
        <f>SUM(E90:O90)</f>
        <v>86.12</v>
      </c>
      <c r="E90" s="3"/>
      <c r="F90" s="3"/>
      <c r="G90" s="3"/>
      <c r="H90" s="3"/>
      <c r="I90" s="3"/>
      <c r="J90" s="30"/>
      <c r="K90" s="30"/>
      <c r="L90" s="70"/>
      <c r="M90" s="71">
        <v>86.12</v>
      </c>
      <c r="N90" s="71">
        <v>0</v>
      </c>
      <c r="O90" s="71">
        <v>0</v>
      </c>
      <c r="P90" s="136"/>
      <c r="Q90" s="136"/>
      <c r="R90" s="6"/>
      <c r="S90" s="21"/>
      <c r="T90" s="21"/>
      <c r="U90" s="13"/>
    </row>
    <row r="91" spans="1:21" ht="46.5" customHeight="1">
      <c r="A91" s="94">
        <v>32</v>
      </c>
      <c r="B91" s="95" t="s">
        <v>94</v>
      </c>
      <c r="C91" s="95"/>
      <c r="D91" s="96">
        <f t="shared" ref="D91:O91" si="71">D92</f>
        <v>1556.78</v>
      </c>
      <c r="E91" s="96">
        <f t="shared" si="71"/>
        <v>0</v>
      </c>
      <c r="F91" s="96">
        <f t="shared" si="71"/>
        <v>0</v>
      </c>
      <c r="G91" s="96">
        <f t="shared" si="71"/>
        <v>0</v>
      </c>
      <c r="H91" s="96">
        <f t="shared" si="71"/>
        <v>0</v>
      </c>
      <c r="I91" s="96">
        <f t="shared" si="71"/>
        <v>0</v>
      </c>
      <c r="J91" s="28">
        <f t="shared" si="71"/>
        <v>0</v>
      </c>
      <c r="K91" s="28">
        <f t="shared" si="71"/>
        <v>0</v>
      </c>
      <c r="L91" s="62">
        <f t="shared" si="71"/>
        <v>0</v>
      </c>
      <c r="M91" s="63">
        <f t="shared" si="71"/>
        <v>796.28</v>
      </c>
      <c r="N91" s="63">
        <f t="shared" si="71"/>
        <v>760.5</v>
      </c>
      <c r="O91" s="63">
        <f t="shared" si="71"/>
        <v>0</v>
      </c>
      <c r="P91" s="97" t="s">
        <v>23</v>
      </c>
      <c r="Q91" s="97">
        <v>26</v>
      </c>
      <c r="R91" s="6"/>
      <c r="S91" s="21"/>
      <c r="T91" s="21"/>
      <c r="U91" s="13"/>
    </row>
    <row r="92" spans="1:21" ht="12.75" customHeight="1">
      <c r="A92" s="94"/>
      <c r="B92" s="5" t="s">
        <v>6</v>
      </c>
      <c r="C92" s="95"/>
      <c r="D92" s="3">
        <f>SUM(E92:O92)</f>
        <v>1556.78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0">
        <v>0</v>
      </c>
      <c r="K92" s="30">
        <v>0</v>
      </c>
      <c r="L92" s="70">
        <v>0</v>
      </c>
      <c r="M92" s="71">
        <v>796.28</v>
      </c>
      <c r="N92" s="71">
        <v>760.5</v>
      </c>
      <c r="O92" s="71">
        <v>0</v>
      </c>
      <c r="P92" s="110"/>
      <c r="Q92" s="97"/>
      <c r="R92" s="6"/>
      <c r="S92" s="21"/>
      <c r="T92" s="21"/>
      <c r="U92" s="13"/>
    </row>
    <row r="93" spans="1:21" ht="24" customHeight="1">
      <c r="A93" s="34"/>
      <c r="B93" s="157" t="s">
        <v>84</v>
      </c>
      <c r="C93" s="157"/>
      <c r="D93" s="157"/>
      <c r="E93" s="157"/>
      <c r="F93" s="157"/>
      <c r="G93" s="157"/>
      <c r="H93" s="157"/>
      <c r="I93" s="157"/>
      <c r="J93" s="157"/>
      <c r="K93" s="157"/>
      <c r="L93" s="157"/>
      <c r="M93" s="157"/>
      <c r="N93" s="157"/>
      <c r="O93" s="157"/>
      <c r="P93" s="157"/>
      <c r="Q93" s="157"/>
      <c r="R93" s="6"/>
      <c r="S93" s="11"/>
      <c r="T93" s="11"/>
    </row>
    <row r="94" spans="1:21" ht="42">
      <c r="A94" s="34"/>
      <c r="B94" s="74" t="s">
        <v>3</v>
      </c>
      <c r="C94" s="74"/>
      <c r="D94" s="63">
        <f>E94+F94+G94+H94+I94+J94+K94+L94+M94+N94+O94</f>
        <v>895.2</v>
      </c>
      <c r="E94" s="63">
        <f>E95+E96</f>
        <v>0</v>
      </c>
      <c r="F94" s="63">
        <f>F95+F96</f>
        <v>0</v>
      </c>
      <c r="G94" s="63">
        <f t="shared" ref="G94:N94" si="72">G95+G96</f>
        <v>1</v>
      </c>
      <c r="H94" s="63">
        <f t="shared" si="72"/>
        <v>1</v>
      </c>
      <c r="I94" s="63">
        <f t="shared" si="72"/>
        <v>1</v>
      </c>
      <c r="J94" s="63">
        <f t="shared" si="72"/>
        <v>1</v>
      </c>
      <c r="K94" s="63">
        <f t="shared" si="72"/>
        <v>0</v>
      </c>
      <c r="L94" s="62">
        <f t="shared" si="72"/>
        <v>1</v>
      </c>
      <c r="M94" s="63">
        <f t="shared" si="72"/>
        <v>110</v>
      </c>
      <c r="N94" s="63">
        <f t="shared" si="72"/>
        <v>383.1</v>
      </c>
      <c r="O94" s="63">
        <f>O96+O95</f>
        <v>397.1</v>
      </c>
      <c r="P94" s="73"/>
      <c r="Q94" s="73"/>
      <c r="R94" s="6"/>
      <c r="S94" s="11"/>
      <c r="T94" s="11"/>
    </row>
    <row r="95" spans="1:21">
      <c r="A95" s="34"/>
      <c r="B95" s="72" t="s">
        <v>5</v>
      </c>
      <c r="C95" s="72"/>
      <c r="D95" s="71">
        <f>E95+F95+G95+H95+I95+J95+K95+L95+M95+N95+O95</f>
        <v>0</v>
      </c>
      <c r="E95" s="71">
        <v>0</v>
      </c>
      <c r="F95" s="71">
        <v>0</v>
      </c>
      <c r="G95" s="71">
        <v>0</v>
      </c>
      <c r="H95" s="71">
        <v>0</v>
      </c>
      <c r="I95" s="71">
        <v>0</v>
      </c>
      <c r="J95" s="71">
        <v>0</v>
      </c>
      <c r="K95" s="71">
        <v>0</v>
      </c>
      <c r="L95" s="70">
        <v>0</v>
      </c>
      <c r="M95" s="71">
        <v>0</v>
      </c>
      <c r="N95" s="71">
        <v>0</v>
      </c>
      <c r="O95" s="71">
        <v>0</v>
      </c>
      <c r="P95" s="76"/>
      <c r="Q95" s="76"/>
      <c r="R95" s="7"/>
      <c r="S95" s="11"/>
      <c r="T95" s="11"/>
    </row>
    <row r="96" spans="1:21">
      <c r="A96" s="34"/>
      <c r="B96" s="72" t="s">
        <v>6</v>
      </c>
      <c r="C96" s="72"/>
      <c r="D96" s="71">
        <f>D98+D100+D102+D104+D106+D108+D110+D112+D114+D116+D118</f>
        <v>895.2</v>
      </c>
      <c r="E96" s="71">
        <f>E98+E100+E102+E104+E106+E108+E110+E112+E114+E116+E118</f>
        <v>0</v>
      </c>
      <c r="F96" s="71">
        <f>F98+F100+F102+F104+F106+F108+F110+F112+F114+F116+F118</f>
        <v>0</v>
      </c>
      <c r="G96" s="71">
        <f>G98+G100+G102+G104+G106+G108+G110+G112+G114+G116+G118</f>
        <v>1</v>
      </c>
      <c r="H96" s="71">
        <f>H98+H100+H102+H104+H106+H108+H110</f>
        <v>1</v>
      </c>
      <c r="I96" s="71">
        <f>I98+I100+I102+I104+I106+I108+I110</f>
        <v>1</v>
      </c>
      <c r="J96" s="71">
        <f>J98+J100+J102+J104+J106+J108+J110</f>
        <v>1</v>
      </c>
      <c r="K96" s="71">
        <f>K98+K100+K102+K104+K106+K108+K110</f>
        <v>0</v>
      </c>
      <c r="L96" s="70">
        <f>L98+L100+L102+L104+L106+L108+L110</f>
        <v>1</v>
      </c>
      <c r="M96" s="71">
        <f>M98+M100+M102+M104+M106+M108+M110+M112+M114+M116+M118</f>
        <v>110</v>
      </c>
      <c r="N96" s="71">
        <f>N98+N100+N102+N104+N106+N108+N110+N112+N114+N116+N118</f>
        <v>383.1</v>
      </c>
      <c r="O96" s="71">
        <f>O98+O100+O102+O104+O106+O108+O110+O112+O114+O116+O118</f>
        <v>397.1</v>
      </c>
      <c r="P96" s="76"/>
      <c r="Q96" s="76"/>
      <c r="R96" s="6"/>
      <c r="S96" s="11"/>
      <c r="T96" s="11"/>
    </row>
    <row r="97" spans="1:21" ht="31.5">
      <c r="A97" s="69">
        <v>33</v>
      </c>
      <c r="B97" s="74" t="s">
        <v>65</v>
      </c>
      <c r="C97" s="74"/>
      <c r="D97" s="63">
        <f>D98</f>
        <v>8.2999999999999989</v>
      </c>
      <c r="E97" s="63">
        <f t="shared" ref="E97" si="73">E98</f>
        <v>0</v>
      </c>
      <c r="F97" s="63">
        <f t="shared" ref="F97" si="74">F98</f>
        <v>0</v>
      </c>
      <c r="G97" s="63">
        <f t="shared" ref="G97" si="75">G98</f>
        <v>1</v>
      </c>
      <c r="H97" s="63">
        <f t="shared" ref="H97" si="76">H98</f>
        <v>1</v>
      </c>
      <c r="I97" s="64">
        <f t="shared" ref="I97" si="77">I98</f>
        <v>1</v>
      </c>
      <c r="J97" s="62">
        <v>1</v>
      </c>
      <c r="K97" s="62">
        <v>0</v>
      </c>
      <c r="L97" s="62">
        <f>L98</f>
        <v>1</v>
      </c>
      <c r="M97" s="63">
        <f t="shared" ref="M97" si="78">M98</f>
        <v>1.1000000000000001</v>
      </c>
      <c r="N97" s="63">
        <v>1.1000000000000001</v>
      </c>
      <c r="O97" s="63">
        <f>O98</f>
        <v>1.1000000000000001</v>
      </c>
      <c r="P97" s="73" t="s">
        <v>21</v>
      </c>
      <c r="Q97" s="73">
        <v>12</v>
      </c>
      <c r="R97" s="7"/>
      <c r="S97" s="24" t="s">
        <v>35</v>
      </c>
      <c r="T97" s="25" t="s">
        <v>36</v>
      </c>
      <c r="U97" s="24" t="s">
        <v>34</v>
      </c>
    </row>
    <row r="98" spans="1:21">
      <c r="A98" s="34"/>
      <c r="B98" s="72" t="s">
        <v>6</v>
      </c>
      <c r="C98" s="72"/>
      <c r="D98" s="71">
        <f>E98+F98+G98+H98+I98+J98+K98+L98+M98+N98+O98</f>
        <v>8.2999999999999989</v>
      </c>
      <c r="E98" s="71">
        <v>0</v>
      </c>
      <c r="F98" s="71">
        <v>0</v>
      </c>
      <c r="G98" s="71">
        <v>1</v>
      </c>
      <c r="H98" s="71">
        <v>1</v>
      </c>
      <c r="I98" s="71">
        <v>1</v>
      </c>
      <c r="J98" s="71">
        <v>1</v>
      </c>
      <c r="K98" s="71">
        <v>0</v>
      </c>
      <c r="L98" s="70">
        <v>1</v>
      </c>
      <c r="M98" s="71">
        <v>1.1000000000000001</v>
      </c>
      <c r="N98" s="71">
        <v>1.1000000000000001</v>
      </c>
      <c r="O98" s="71">
        <v>1.1000000000000001</v>
      </c>
      <c r="P98" s="73"/>
      <c r="Q98" s="73"/>
      <c r="R98" s="7"/>
      <c r="S98" s="11"/>
      <c r="T98" s="11"/>
    </row>
    <row r="99" spans="1:21" ht="21.75" customHeight="1">
      <c r="A99" s="69">
        <v>34</v>
      </c>
      <c r="B99" s="74" t="s">
        <v>72</v>
      </c>
      <c r="C99" s="74"/>
      <c r="D99" s="63">
        <f t="shared" ref="D99:N99" si="79">D100</f>
        <v>0</v>
      </c>
      <c r="E99" s="63">
        <f t="shared" si="79"/>
        <v>0</v>
      </c>
      <c r="F99" s="63">
        <f t="shared" si="79"/>
        <v>0</v>
      </c>
      <c r="G99" s="63">
        <f t="shared" si="79"/>
        <v>0</v>
      </c>
      <c r="H99" s="63">
        <f t="shared" si="79"/>
        <v>0</v>
      </c>
      <c r="I99" s="63">
        <f t="shared" si="79"/>
        <v>0</v>
      </c>
      <c r="J99" s="63">
        <f t="shared" si="79"/>
        <v>0</v>
      </c>
      <c r="K99" s="63">
        <f t="shared" si="79"/>
        <v>0</v>
      </c>
      <c r="L99" s="62">
        <f t="shared" si="79"/>
        <v>0</v>
      </c>
      <c r="M99" s="63">
        <f t="shared" si="79"/>
        <v>0</v>
      </c>
      <c r="N99" s="63">
        <f t="shared" si="79"/>
        <v>0</v>
      </c>
      <c r="O99" s="63">
        <f>O100</f>
        <v>0</v>
      </c>
      <c r="P99" s="73" t="s">
        <v>21</v>
      </c>
      <c r="Q99" s="73">
        <v>12</v>
      </c>
      <c r="R99" s="7"/>
      <c r="S99" s="11"/>
      <c r="T99" s="11"/>
    </row>
    <row r="100" spans="1:21">
      <c r="A100" s="34"/>
      <c r="B100" s="72" t="s">
        <v>6</v>
      </c>
      <c r="C100" s="72"/>
      <c r="D100" s="71">
        <f>SUM(E100:O100)</f>
        <v>0</v>
      </c>
      <c r="E100" s="71">
        <v>0</v>
      </c>
      <c r="F100" s="71">
        <v>0</v>
      </c>
      <c r="G100" s="71">
        <v>0</v>
      </c>
      <c r="H100" s="71">
        <v>0</v>
      </c>
      <c r="I100" s="71">
        <v>0</v>
      </c>
      <c r="J100" s="71">
        <v>0</v>
      </c>
      <c r="K100" s="71">
        <v>0</v>
      </c>
      <c r="L100" s="70">
        <v>0</v>
      </c>
      <c r="M100" s="71">
        <v>0</v>
      </c>
      <c r="N100" s="71">
        <v>0</v>
      </c>
      <c r="O100" s="71">
        <v>0</v>
      </c>
      <c r="P100" s="73"/>
      <c r="Q100" s="73"/>
      <c r="R100" s="7"/>
      <c r="S100" s="11"/>
      <c r="T100" s="11"/>
    </row>
    <row r="101" spans="1:21" ht="55.5" customHeight="1">
      <c r="A101" s="69">
        <v>35</v>
      </c>
      <c r="B101" s="74" t="s">
        <v>76</v>
      </c>
      <c r="C101" s="74"/>
      <c r="D101" s="63">
        <f t="shared" ref="D101:N101" si="80">D102</f>
        <v>0</v>
      </c>
      <c r="E101" s="63">
        <f t="shared" si="80"/>
        <v>0</v>
      </c>
      <c r="F101" s="63">
        <f t="shared" si="80"/>
        <v>0</v>
      </c>
      <c r="G101" s="63">
        <f t="shared" si="80"/>
        <v>0</v>
      </c>
      <c r="H101" s="63">
        <f t="shared" si="80"/>
        <v>0</v>
      </c>
      <c r="I101" s="63">
        <f t="shared" si="80"/>
        <v>0</v>
      </c>
      <c r="J101" s="63">
        <f t="shared" si="80"/>
        <v>0</v>
      </c>
      <c r="K101" s="63">
        <f t="shared" si="80"/>
        <v>0</v>
      </c>
      <c r="L101" s="62">
        <f t="shared" si="80"/>
        <v>0</v>
      </c>
      <c r="M101" s="63">
        <f t="shared" si="80"/>
        <v>0</v>
      </c>
      <c r="N101" s="63">
        <f t="shared" si="80"/>
        <v>0</v>
      </c>
      <c r="O101" s="63">
        <f>O102</f>
        <v>0</v>
      </c>
      <c r="P101" s="73" t="s">
        <v>21</v>
      </c>
      <c r="Q101" s="73">
        <v>13</v>
      </c>
      <c r="R101" s="7"/>
      <c r="S101" s="11"/>
      <c r="T101" s="11"/>
    </row>
    <row r="102" spans="1:21">
      <c r="A102" s="34"/>
      <c r="B102" s="72" t="s">
        <v>6</v>
      </c>
      <c r="C102" s="72"/>
      <c r="D102" s="71">
        <f>SUM(E102:O102)</f>
        <v>0</v>
      </c>
      <c r="E102" s="71">
        <v>0</v>
      </c>
      <c r="F102" s="71">
        <v>0</v>
      </c>
      <c r="G102" s="71">
        <v>0</v>
      </c>
      <c r="H102" s="71">
        <v>0</v>
      </c>
      <c r="I102" s="71">
        <v>0</v>
      </c>
      <c r="J102" s="71">
        <v>0</v>
      </c>
      <c r="K102" s="71">
        <v>0</v>
      </c>
      <c r="L102" s="70">
        <v>0</v>
      </c>
      <c r="M102" s="71">
        <v>0</v>
      </c>
      <c r="N102" s="71">
        <v>0</v>
      </c>
      <c r="O102" s="71">
        <v>0</v>
      </c>
      <c r="P102" s="73"/>
      <c r="Q102" s="73"/>
      <c r="R102" s="7"/>
      <c r="S102" s="11"/>
      <c r="T102" s="11"/>
    </row>
    <row r="103" spans="1:21" ht="125.25" customHeight="1">
      <c r="A103" s="69">
        <v>36</v>
      </c>
      <c r="B103" s="74" t="s">
        <v>47</v>
      </c>
      <c r="C103" s="74"/>
      <c r="D103" s="63">
        <f t="shared" ref="D103:N103" si="81">D104</f>
        <v>0</v>
      </c>
      <c r="E103" s="63">
        <f t="shared" si="81"/>
        <v>0</v>
      </c>
      <c r="F103" s="63">
        <f t="shared" si="81"/>
        <v>0</v>
      </c>
      <c r="G103" s="63">
        <f t="shared" si="81"/>
        <v>0</v>
      </c>
      <c r="H103" s="63">
        <f t="shared" si="81"/>
        <v>0</v>
      </c>
      <c r="I103" s="63">
        <f t="shared" si="81"/>
        <v>0</v>
      </c>
      <c r="J103" s="63">
        <f t="shared" si="81"/>
        <v>0</v>
      </c>
      <c r="K103" s="63">
        <f t="shared" si="81"/>
        <v>0</v>
      </c>
      <c r="L103" s="62">
        <f t="shared" si="81"/>
        <v>0</v>
      </c>
      <c r="M103" s="63">
        <f t="shared" si="81"/>
        <v>0</v>
      </c>
      <c r="N103" s="63">
        <f t="shared" si="81"/>
        <v>0</v>
      </c>
      <c r="O103" s="63">
        <f>O104</f>
        <v>0</v>
      </c>
      <c r="P103" s="73" t="s">
        <v>21</v>
      </c>
      <c r="Q103" s="73">
        <v>14</v>
      </c>
      <c r="R103" s="7"/>
      <c r="S103" s="11"/>
      <c r="T103" s="11"/>
    </row>
    <row r="104" spans="1:21">
      <c r="A104" s="34"/>
      <c r="B104" s="72" t="s">
        <v>6</v>
      </c>
      <c r="C104" s="72"/>
      <c r="D104" s="71">
        <f>SUM(E104:O104)</f>
        <v>0</v>
      </c>
      <c r="E104" s="71">
        <v>0</v>
      </c>
      <c r="F104" s="71">
        <v>0</v>
      </c>
      <c r="G104" s="71">
        <v>0</v>
      </c>
      <c r="H104" s="71">
        <v>0</v>
      </c>
      <c r="I104" s="71">
        <v>0</v>
      </c>
      <c r="J104" s="71">
        <v>0</v>
      </c>
      <c r="K104" s="71">
        <v>0</v>
      </c>
      <c r="L104" s="70">
        <v>0</v>
      </c>
      <c r="M104" s="71">
        <v>0</v>
      </c>
      <c r="N104" s="71">
        <v>0</v>
      </c>
      <c r="O104" s="71">
        <v>0</v>
      </c>
      <c r="P104" s="73"/>
      <c r="Q104" s="73"/>
      <c r="R104" s="7"/>
      <c r="S104" s="11"/>
      <c r="T104" s="11"/>
    </row>
    <row r="105" spans="1:21" ht="77.25" customHeight="1">
      <c r="A105" s="69">
        <v>37</v>
      </c>
      <c r="B105" s="74" t="s">
        <v>39</v>
      </c>
      <c r="C105" s="74"/>
      <c r="D105" s="63">
        <f t="shared" ref="D105:N105" si="82">D106</f>
        <v>0</v>
      </c>
      <c r="E105" s="63">
        <f t="shared" si="82"/>
        <v>0</v>
      </c>
      <c r="F105" s="63">
        <f t="shared" si="82"/>
        <v>0</v>
      </c>
      <c r="G105" s="63">
        <f t="shared" si="82"/>
        <v>0</v>
      </c>
      <c r="H105" s="63">
        <f t="shared" si="82"/>
        <v>0</v>
      </c>
      <c r="I105" s="63">
        <f t="shared" si="82"/>
        <v>0</v>
      </c>
      <c r="J105" s="63">
        <f t="shared" si="82"/>
        <v>0</v>
      </c>
      <c r="K105" s="63">
        <f t="shared" si="82"/>
        <v>0</v>
      </c>
      <c r="L105" s="62">
        <f t="shared" si="82"/>
        <v>0</v>
      </c>
      <c r="M105" s="63">
        <f t="shared" si="82"/>
        <v>0</v>
      </c>
      <c r="N105" s="63">
        <f t="shared" si="82"/>
        <v>0</v>
      </c>
      <c r="O105" s="63">
        <f>O106</f>
        <v>0</v>
      </c>
      <c r="P105" s="73" t="s">
        <v>21</v>
      </c>
      <c r="Q105" s="73">
        <v>15</v>
      </c>
      <c r="R105" s="7"/>
      <c r="S105" s="11"/>
      <c r="T105" s="11"/>
    </row>
    <row r="106" spans="1:21">
      <c r="A106" s="34"/>
      <c r="B106" s="72" t="s">
        <v>6</v>
      </c>
      <c r="C106" s="72"/>
      <c r="D106" s="71">
        <f>SUM(E106:O106)</f>
        <v>0</v>
      </c>
      <c r="E106" s="71">
        <v>0</v>
      </c>
      <c r="F106" s="71">
        <v>0</v>
      </c>
      <c r="G106" s="71">
        <v>0</v>
      </c>
      <c r="H106" s="71">
        <v>0</v>
      </c>
      <c r="I106" s="71">
        <v>0</v>
      </c>
      <c r="J106" s="71">
        <v>0</v>
      </c>
      <c r="K106" s="71">
        <v>0</v>
      </c>
      <c r="L106" s="70">
        <v>0</v>
      </c>
      <c r="M106" s="71">
        <v>0</v>
      </c>
      <c r="N106" s="71">
        <v>0</v>
      </c>
      <c r="O106" s="71">
        <v>0</v>
      </c>
      <c r="P106" s="73"/>
      <c r="Q106" s="73"/>
      <c r="R106" s="7"/>
      <c r="S106" s="11"/>
      <c r="T106" s="11"/>
    </row>
    <row r="107" spans="1:21" ht="75.75" customHeight="1">
      <c r="A107" s="69">
        <v>38</v>
      </c>
      <c r="B107" s="74" t="s">
        <v>66</v>
      </c>
      <c r="C107" s="74"/>
      <c r="D107" s="63">
        <f t="shared" ref="D107:N107" si="83">D108</f>
        <v>0</v>
      </c>
      <c r="E107" s="63">
        <f t="shared" si="83"/>
        <v>0</v>
      </c>
      <c r="F107" s="63">
        <f t="shared" si="83"/>
        <v>0</v>
      </c>
      <c r="G107" s="63">
        <f t="shared" si="83"/>
        <v>0</v>
      </c>
      <c r="H107" s="63">
        <f t="shared" si="83"/>
        <v>0</v>
      </c>
      <c r="I107" s="63">
        <f t="shared" si="83"/>
        <v>0</v>
      </c>
      <c r="J107" s="63">
        <f t="shared" si="83"/>
        <v>0</v>
      </c>
      <c r="K107" s="63">
        <f t="shared" si="83"/>
        <v>0</v>
      </c>
      <c r="L107" s="62">
        <f t="shared" si="83"/>
        <v>0</v>
      </c>
      <c r="M107" s="63">
        <f t="shared" si="83"/>
        <v>0</v>
      </c>
      <c r="N107" s="63">
        <f t="shared" si="83"/>
        <v>0</v>
      </c>
      <c r="O107" s="63">
        <f>N108</f>
        <v>0</v>
      </c>
      <c r="P107" s="73" t="s">
        <v>21</v>
      </c>
      <c r="Q107" s="73">
        <v>16</v>
      </c>
      <c r="R107" s="7"/>
      <c r="S107" s="11"/>
      <c r="T107" s="11"/>
    </row>
    <row r="108" spans="1:21">
      <c r="A108" s="34"/>
      <c r="B108" s="5" t="s">
        <v>6</v>
      </c>
      <c r="C108" s="5"/>
      <c r="D108" s="3">
        <f>SUM(E108:O108)</f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70">
        <v>0</v>
      </c>
      <c r="M108" s="71">
        <v>0</v>
      </c>
      <c r="N108" s="71">
        <v>0</v>
      </c>
      <c r="O108" s="71">
        <v>0</v>
      </c>
      <c r="P108" s="33"/>
      <c r="Q108" s="33"/>
      <c r="R108" s="7"/>
      <c r="S108" s="11"/>
      <c r="T108" s="11"/>
    </row>
    <row r="109" spans="1:21" ht="178.5" customHeight="1">
      <c r="A109" s="69">
        <v>39</v>
      </c>
      <c r="B109" s="66" t="s">
        <v>40</v>
      </c>
      <c r="C109" s="35"/>
      <c r="D109" s="36">
        <f t="shared" ref="D109:O109" si="84">D110</f>
        <v>0</v>
      </c>
      <c r="E109" s="36">
        <f t="shared" si="84"/>
        <v>0</v>
      </c>
      <c r="F109" s="36">
        <f t="shared" si="84"/>
        <v>0</v>
      </c>
      <c r="G109" s="36">
        <f t="shared" si="84"/>
        <v>0</v>
      </c>
      <c r="H109" s="36">
        <f t="shared" si="84"/>
        <v>0</v>
      </c>
      <c r="I109" s="36">
        <f t="shared" si="84"/>
        <v>0</v>
      </c>
      <c r="J109" s="36">
        <f t="shared" si="84"/>
        <v>0</v>
      </c>
      <c r="K109" s="36">
        <f t="shared" si="84"/>
        <v>0</v>
      </c>
      <c r="L109" s="62">
        <f t="shared" si="84"/>
        <v>0</v>
      </c>
      <c r="M109" s="63">
        <f t="shared" si="84"/>
        <v>0</v>
      </c>
      <c r="N109" s="63">
        <f t="shared" si="84"/>
        <v>0</v>
      </c>
      <c r="O109" s="63">
        <f t="shared" si="84"/>
        <v>0</v>
      </c>
      <c r="P109" s="33" t="s">
        <v>21</v>
      </c>
      <c r="Q109" s="33">
        <v>17.18</v>
      </c>
      <c r="R109" s="7"/>
      <c r="S109" s="11"/>
      <c r="T109" s="11"/>
    </row>
    <row r="110" spans="1:21" ht="14.25" customHeight="1">
      <c r="A110" s="89"/>
      <c r="B110" s="5" t="s">
        <v>6</v>
      </c>
      <c r="C110" s="90"/>
      <c r="D110" s="3">
        <f>SUM(E110:O110)</f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70">
        <v>0</v>
      </c>
      <c r="M110" s="71">
        <v>0</v>
      </c>
      <c r="N110" s="71">
        <v>0</v>
      </c>
      <c r="O110" s="71">
        <v>0</v>
      </c>
      <c r="P110" s="91"/>
      <c r="Q110" s="91"/>
      <c r="R110" s="7"/>
      <c r="S110" s="11"/>
      <c r="T110" s="11"/>
    </row>
    <row r="111" spans="1:21" ht="43.5" customHeight="1">
      <c r="A111" s="89">
        <v>40</v>
      </c>
      <c r="B111" s="92" t="s">
        <v>88</v>
      </c>
      <c r="C111" s="90"/>
      <c r="D111" s="101">
        <f t="shared" ref="D111:O111" si="85">D112</f>
        <v>147.80000000000001</v>
      </c>
      <c r="E111" s="101">
        <f t="shared" si="85"/>
        <v>0</v>
      </c>
      <c r="F111" s="101">
        <f t="shared" si="85"/>
        <v>0</v>
      </c>
      <c r="G111" s="101">
        <f t="shared" si="85"/>
        <v>0</v>
      </c>
      <c r="H111" s="101">
        <f t="shared" si="85"/>
        <v>0</v>
      </c>
      <c r="I111" s="101">
        <f t="shared" si="85"/>
        <v>0</v>
      </c>
      <c r="J111" s="101">
        <f t="shared" si="85"/>
        <v>0</v>
      </c>
      <c r="K111" s="101">
        <f t="shared" si="85"/>
        <v>0</v>
      </c>
      <c r="L111" s="62">
        <f t="shared" si="85"/>
        <v>0</v>
      </c>
      <c r="M111" s="63">
        <f t="shared" si="85"/>
        <v>20</v>
      </c>
      <c r="N111" s="63">
        <f t="shared" si="85"/>
        <v>62.8</v>
      </c>
      <c r="O111" s="63">
        <f t="shared" si="85"/>
        <v>65</v>
      </c>
      <c r="P111" s="98" t="s">
        <v>23</v>
      </c>
      <c r="Q111" s="91">
        <v>14</v>
      </c>
      <c r="R111" s="7"/>
      <c r="S111" s="11"/>
      <c r="T111" s="11"/>
    </row>
    <row r="112" spans="1:21" ht="12.75" customHeight="1">
      <c r="A112" s="89"/>
      <c r="B112" s="5" t="s">
        <v>6</v>
      </c>
      <c r="C112" s="90"/>
      <c r="D112" s="3">
        <f>SUM(E112:O112)</f>
        <v>147.80000000000001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70">
        <v>0</v>
      </c>
      <c r="M112" s="71">
        <v>20</v>
      </c>
      <c r="N112" s="71">
        <v>62.8</v>
      </c>
      <c r="O112" s="71">
        <v>65</v>
      </c>
      <c r="P112" s="91"/>
      <c r="Q112" s="91"/>
      <c r="R112" s="7"/>
      <c r="S112" s="11"/>
      <c r="T112" s="11"/>
    </row>
    <row r="113" spans="1:20" ht="33" customHeight="1">
      <c r="A113" s="89">
        <v>41</v>
      </c>
      <c r="B113" s="90" t="s">
        <v>89</v>
      </c>
      <c r="C113" s="90"/>
      <c r="D113" s="101">
        <f t="shared" ref="D113:O113" si="86">D114</f>
        <v>72.900000000000006</v>
      </c>
      <c r="E113" s="101">
        <f t="shared" si="86"/>
        <v>0</v>
      </c>
      <c r="F113" s="101">
        <f t="shared" si="86"/>
        <v>0</v>
      </c>
      <c r="G113" s="101">
        <f t="shared" si="86"/>
        <v>0</v>
      </c>
      <c r="H113" s="101">
        <f t="shared" si="86"/>
        <v>0</v>
      </c>
      <c r="I113" s="101">
        <f t="shared" si="86"/>
        <v>0</v>
      </c>
      <c r="J113" s="101">
        <f t="shared" si="86"/>
        <v>0</v>
      </c>
      <c r="K113" s="101">
        <f t="shared" si="86"/>
        <v>0</v>
      </c>
      <c r="L113" s="62">
        <f t="shared" si="86"/>
        <v>0</v>
      </c>
      <c r="M113" s="63">
        <f t="shared" si="86"/>
        <v>8.9</v>
      </c>
      <c r="N113" s="63">
        <f t="shared" si="86"/>
        <v>31.5</v>
      </c>
      <c r="O113" s="63">
        <f t="shared" si="86"/>
        <v>32.5</v>
      </c>
      <c r="P113" s="98" t="s">
        <v>23</v>
      </c>
      <c r="Q113" s="91">
        <v>14</v>
      </c>
      <c r="R113" s="7"/>
      <c r="S113" s="11"/>
      <c r="T113" s="11"/>
    </row>
    <row r="114" spans="1:20" ht="11.25" customHeight="1">
      <c r="A114" s="89"/>
      <c r="B114" s="5" t="s">
        <v>6</v>
      </c>
      <c r="C114" s="90"/>
      <c r="D114" s="3">
        <f>SUM(E114:O114)</f>
        <v>72.900000000000006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70">
        <v>0</v>
      </c>
      <c r="M114" s="71">
        <v>8.9</v>
      </c>
      <c r="N114" s="71">
        <v>31.5</v>
      </c>
      <c r="O114" s="71">
        <v>32.5</v>
      </c>
      <c r="P114" s="91"/>
      <c r="Q114" s="91"/>
      <c r="R114" s="7"/>
      <c r="S114" s="11"/>
      <c r="T114" s="11"/>
    </row>
    <row r="115" spans="1:20" ht="42.75" customHeight="1">
      <c r="A115" s="89">
        <v>42</v>
      </c>
      <c r="B115" s="90" t="s">
        <v>90</v>
      </c>
      <c r="C115" s="90"/>
      <c r="D115" s="101">
        <f t="shared" ref="D115:O115" si="87">D116</f>
        <v>466.2</v>
      </c>
      <c r="E115" s="101">
        <f t="shared" si="87"/>
        <v>0</v>
      </c>
      <c r="F115" s="101">
        <f t="shared" si="87"/>
        <v>0</v>
      </c>
      <c r="G115" s="101">
        <f t="shared" si="87"/>
        <v>0</v>
      </c>
      <c r="H115" s="101">
        <f t="shared" si="87"/>
        <v>0</v>
      </c>
      <c r="I115" s="101">
        <f t="shared" si="87"/>
        <v>0</v>
      </c>
      <c r="J115" s="101">
        <f t="shared" si="87"/>
        <v>0</v>
      </c>
      <c r="K115" s="101">
        <f t="shared" si="87"/>
        <v>0</v>
      </c>
      <c r="L115" s="62">
        <f t="shared" si="87"/>
        <v>0</v>
      </c>
      <c r="M115" s="63">
        <f t="shared" si="87"/>
        <v>50</v>
      </c>
      <c r="N115" s="63">
        <f t="shared" si="87"/>
        <v>204.2</v>
      </c>
      <c r="O115" s="63">
        <f t="shared" si="87"/>
        <v>212</v>
      </c>
      <c r="P115" s="98" t="s">
        <v>23</v>
      </c>
      <c r="Q115" s="91">
        <v>14</v>
      </c>
      <c r="R115" s="7"/>
      <c r="S115" s="11"/>
      <c r="T115" s="11"/>
    </row>
    <row r="116" spans="1:20" ht="13.5" customHeight="1">
      <c r="A116" s="89"/>
      <c r="B116" s="5" t="s">
        <v>6</v>
      </c>
      <c r="C116" s="90"/>
      <c r="D116" s="3">
        <f>SUM(E116:O116)</f>
        <v>466.2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70">
        <v>0</v>
      </c>
      <c r="M116" s="71">
        <v>50</v>
      </c>
      <c r="N116" s="71">
        <v>204.2</v>
      </c>
      <c r="O116" s="71">
        <v>212</v>
      </c>
      <c r="P116" s="91"/>
      <c r="Q116" s="91"/>
      <c r="R116" s="7"/>
      <c r="S116" s="11"/>
      <c r="T116" s="11"/>
    </row>
    <row r="117" spans="1:20" ht="43.5" customHeight="1">
      <c r="A117" s="89">
        <v>43</v>
      </c>
      <c r="B117" s="90" t="s">
        <v>91</v>
      </c>
      <c r="C117" s="90"/>
      <c r="D117" s="101">
        <f t="shared" ref="D117:O117" si="88">D118</f>
        <v>200</v>
      </c>
      <c r="E117" s="101">
        <f t="shared" si="88"/>
        <v>0</v>
      </c>
      <c r="F117" s="101">
        <f t="shared" si="88"/>
        <v>0</v>
      </c>
      <c r="G117" s="101">
        <f t="shared" si="88"/>
        <v>0</v>
      </c>
      <c r="H117" s="101">
        <f t="shared" si="88"/>
        <v>0</v>
      </c>
      <c r="I117" s="101">
        <f t="shared" si="88"/>
        <v>0</v>
      </c>
      <c r="J117" s="101">
        <f t="shared" si="88"/>
        <v>0</v>
      </c>
      <c r="K117" s="101">
        <f t="shared" si="88"/>
        <v>0</v>
      </c>
      <c r="L117" s="62">
        <f t="shared" si="88"/>
        <v>0</v>
      </c>
      <c r="M117" s="63">
        <f t="shared" si="88"/>
        <v>30</v>
      </c>
      <c r="N117" s="63">
        <f t="shared" si="88"/>
        <v>83.5</v>
      </c>
      <c r="O117" s="63">
        <f t="shared" si="88"/>
        <v>86.5</v>
      </c>
      <c r="P117" s="98" t="s">
        <v>23</v>
      </c>
      <c r="Q117" s="91">
        <v>14</v>
      </c>
      <c r="R117" s="7"/>
      <c r="S117" s="11"/>
      <c r="T117" s="11"/>
    </row>
    <row r="118" spans="1:20" ht="12.75" customHeight="1">
      <c r="A118" s="89"/>
      <c r="B118" s="5" t="s">
        <v>6</v>
      </c>
      <c r="C118" s="90"/>
      <c r="D118" s="3">
        <f>SUM(E118:O118)</f>
        <v>200</v>
      </c>
      <c r="E118" s="93">
        <v>0</v>
      </c>
      <c r="F118" s="93">
        <v>0</v>
      </c>
      <c r="G118" s="93">
        <v>0</v>
      </c>
      <c r="H118" s="93">
        <v>0</v>
      </c>
      <c r="I118" s="93">
        <v>0</v>
      </c>
      <c r="J118" s="93">
        <v>0</v>
      </c>
      <c r="K118" s="93">
        <v>0</v>
      </c>
      <c r="L118" s="130">
        <v>0</v>
      </c>
      <c r="M118" s="130">
        <v>30</v>
      </c>
      <c r="N118" s="130">
        <v>83.5</v>
      </c>
      <c r="O118" s="130">
        <v>86.5</v>
      </c>
      <c r="P118" s="91"/>
      <c r="Q118" s="91"/>
      <c r="R118" s="7"/>
      <c r="S118" s="11"/>
      <c r="T118" s="11"/>
    </row>
    <row r="119" spans="1:20" ht="26.25" customHeight="1">
      <c r="A119" s="43"/>
      <c r="B119" s="158" t="s">
        <v>87</v>
      </c>
      <c r="C119" s="159"/>
      <c r="D119" s="159"/>
      <c r="E119" s="159"/>
      <c r="F119" s="159"/>
      <c r="G119" s="159"/>
      <c r="H119" s="159"/>
      <c r="I119" s="159"/>
      <c r="J119" s="159"/>
      <c r="K119" s="159"/>
      <c r="L119" s="159"/>
      <c r="M119" s="159"/>
      <c r="N119" s="159"/>
      <c r="O119" s="159"/>
      <c r="P119" s="159"/>
      <c r="Q119" s="160"/>
      <c r="R119" s="6"/>
      <c r="S119" s="11"/>
      <c r="T119" s="11"/>
    </row>
    <row r="120" spans="1:20" ht="43.5" customHeight="1">
      <c r="A120" s="46"/>
      <c r="B120" s="47" t="s">
        <v>3</v>
      </c>
      <c r="C120" s="47"/>
      <c r="D120" s="48">
        <f>E120+F120+G120+H120+I120+J120+K120+L120+M120+N120+O120</f>
        <v>5.0999999999999996</v>
      </c>
      <c r="E120" s="48">
        <f>E121+E122</f>
        <v>0</v>
      </c>
      <c r="F120" s="48">
        <f>F121+F122</f>
        <v>0</v>
      </c>
      <c r="G120" s="48">
        <f t="shared" ref="G120:N120" si="89">G121+G122</f>
        <v>0</v>
      </c>
      <c r="H120" s="48">
        <f t="shared" si="89"/>
        <v>0</v>
      </c>
      <c r="I120" s="48">
        <f t="shared" si="89"/>
        <v>0</v>
      </c>
      <c r="J120" s="48">
        <f t="shared" si="89"/>
        <v>0</v>
      </c>
      <c r="K120" s="48">
        <f t="shared" si="89"/>
        <v>1.1000000000000001</v>
      </c>
      <c r="L120" s="62">
        <f t="shared" si="89"/>
        <v>1</v>
      </c>
      <c r="M120" s="63">
        <f t="shared" si="89"/>
        <v>1</v>
      </c>
      <c r="N120" s="63">
        <f t="shared" si="89"/>
        <v>1</v>
      </c>
      <c r="O120" s="63">
        <f>O121+O122</f>
        <v>1</v>
      </c>
      <c r="P120" s="45"/>
      <c r="Q120" s="45"/>
      <c r="R120" s="6"/>
      <c r="S120" s="11"/>
      <c r="T120" s="11"/>
    </row>
    <row r="121" spans="1:20" ht="18.75" customHeight="1">
      <c r="A121" s="46"/>
      <c r="B121" s="5" t="s">
        <v>5</v>
      </c>
      <c r="C121" s="5"/>
      <c r="D121" s="3">
        <f>E121+F121+G121+H121+I121+J121+K121+L121+M121+N121+O121</f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70">
        <v>0</v>
      </c>
      <c r="M121" s="71">
        <v>0</v>
      </c>
      <c r="N121" s="71">
        <v>0</v>
      </c>
      <c r="O121" s="71">
        <v>0</v>
      </c>
      <c r="P121" s="49"/>
      <c r="Q121" s="49"/>
      <c r="R121" s="6"/>
      <c r="S121" s="11"/>
      <c r="T121" s="11"/>
    </row>
    <row r="122" spans="1:20" ht="18" customHeight="1">
      <c r="A122" s="46"/>
      <c r="B122" s="5" t="s">
        <v>6</v>
      </c>
      <c r="C122" s="5"/>
      <c r="D122" s="3">
        <f>D124+D126+D128+D130</f>
        <v>5.0999999999999996</v>
      </c>
      <c r="E122" s="3">
        <f t="shared" ref="E122:N122" si="90">E124+E126+E128+E130</f>
        <v>0</v>
      </c>
      <c r="F122" s="3">
        <f t="shared" si="90"/>
        <v>0</v>
      </c>
      <c r="G122" s="3">
        <f t="shared" si="90"/>
        <v>0</v>
      </c>
      <c r="H122" s="3">
        <f t="shared" si="90"/>
        <v>0</v>
      </c>
      <c r="I122" s="3">
        <f t="shared" si="90"/>
        <v>0</v>
      </c>
      <c r="J122" s="3">
        <f t="shared" si="90"/>
        <v>0</v>
      </c>
      <c r="K122" s="3">
        <f t="shared" si="90"/>
        <v>1.1000000000000001</v>
      </c>
      <c r="L122" s="70">
        <f t="shared" si="90"/>
        <v>1</v>
      </c>
      <c r="M122" s="71">
        <f t="shared" si="90"/>
        <v>1</v>
      </c>
      <c r="N122" s="71">
        <f t="shared" si="90"/>
        <v>1</v>
      </c>
      <c r="O122" s="71">
        <f>O124+O126+O128+O130</f>
        <v>1</v>
      </c>
      <c r="P122" s="49"/>
      <c r="Q122" s="49"/>
      <c r="R122" s="6"/>
      <c r="S122" s="11"/>
      <c r="T122" s="11"/>
    </row>
    <row r="123" spans="1:20" ht="63" customHeight="1">
      <c r="A123" s="69">
        <v>44</v>
      </c>
      <c r="B123" s="78" t="s">
        <v>78</v>
      </c>
      <c r="C123" s="5"/>
      <c r="D123" s="3">
        <f>SUM(E123:O123)</f>
        <v>5.0999999999999996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1.1000000000000001</v>
      </c>
      <c r="L123" s="70">
        <v>1</v>
      </c>
      <c r="M123" s="71">
        <v>1</v>
      </c>
      <c r="N123" s="71">
        <v>1</v>
      </c>
      <c r="O123" s="71">
        <v>1</v>
      </c>
      <c r="P123" s="56" t="s">
        <v>21</v>
      </c>
      <c r="Q123" s="44">
        <v>19</v>
      </c>
      <c r="R123" s="6"/>
      <c r="S123" s="117">
        <v>314</v>
      </c>
      <c r="T123" s="11"/>
    </row>
    <row r="124" spans="1:20">
      <c r="A124" s="43"/>
      <c r="B124" s="5" t="s">
        <v>6</v>
      </c>
      <c r="C124" s="5"/>
      <c r="D124" s="3">
        <f>SUM(E124:O124)</f>
        <v>5.0999999999999996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1.1000000000000001</v>
      </c>
      <c r="L124" s="70">
        <v>1</v>
      </c>
      <c r="M124" s="71">
        <v>1</v>
      </c>
      <c r="N124" s="71">
        <v>1</v>
      </c>
      <c r="O124" s="71">
        <v>1</v>
      </c>
      <c r="P124" s="44"/>
      <c r="Q124" s="44"/>
      <c r="R124" s="6"/>
      <c r="S124" s="11"/>
      <c r="T124" s="11"/>
    </row>
    <row r="125" spans="1:20" ht="21.75" customHeight="1">
      <c r="A125" s="69">
        <v>45</v>
      </c>
      <c r="B125" s="67" t="s">
        <v>77</v>
      </c>
      <c r="C125" s="47"/>
      <c r="D125" s="48">
        <f t="shared" ref="D125:N125" si="91">D126</f>
        <v>0</v>
      </c>
      <c r="E125" s="48">
        <f t="shared" si="91"/>
        <v>0</v>
      </c>
      <c r="F125" s="48">
        <f t="shared" si="91"/>
        <v>0</v>
      </c>
      <c r="G125" s="48">
        <f t="shared" si="91"/>
        <v>0</v>
      </c>
      <c r="H125" s="48">
        <f t="shared" si="91"/>
        <v>0</v>
      </c>
      <c r="I125" s="48">
        <f t="shared" si="91"/>
        <v>0</v>
      </c>
      <c r="J125" s="48">
        <f t="shared" si="91"/>
        <v>0</v>
      </c>
      <c r="K125" s="48">
        <f t="shared" si="91"/>
        <v>0</v>
      </c>
      <c r="L125" s="62">
        <f t="shared" si="91"/>
        <v>0</v>
      </c>
      <c r="M125" s="63">
        <f t="shared" si="91"/>
        <v>0</v>
      </c>
      <c r="N125" s="63">
        <f t="shared" si="91"/>
        <v>0</v>
      </c>
      <c r="O125" s="63">
        <f>O126</f>
        <v>0</v>
      </c>
      <c r="P125" s="45" t="s">
        <v>21</v>
      </c>
      <c r="Q125" s="45">
        <v>20</v>
      </c>
      <c r="R125" s="6"/>
      <c r="S125" s="11"/>
      <c r="T125" s="11"/>
    </row>
    <row r="126" spans="1:20">
      <c r="A126" s="46"/>
      <c r="B126" s="5" t="s">
        <v>6</v>
      </c>
      <c r="C126" s="5"/>
      <c r="D126" s="3">
        <f>SUM(E126:O126)</f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70">
        <v>0</v>
      </c>
      <c r="M126" s="71">
        <v>0</v>
      </c>
      <c r="N126" s="71">
        <v>0</v>
      </c>
      <c r="O126" s="71">
        <v>0</v>
      </c>
      <c r="P126" s="45"/>
      <c r="Q126" s="45"/>
      <c r="R126" s="6"/>
      <c r="S126" s="11"/>
      <c r="T126" s="11"/>
    </row>
    <row r="127" spans="1:20" ht="84">
      <c r="A127" s="69">
        <v>46</v>
      </c>
      <c r="B127" s="67" t="s">
        <v>79</v>
      </c>
      <c r="C127" s="47"/>
      <c r="D127" s="48">
        <f t="shared" ref="D127:N127" si="92">D128</f>
        <v>0</v>
      </c>
      <c r="E127" s="48">
        <f t="shared" si="92"/>
        <v>0</v>
      </c>
      <c r="F127" s="48">
        <f t="shared" si="92"/>
        <v>0</v>
      </c>
      <c r="G127" s="48">
        <f t="shared" si="92"/>
        <v>0</v>
      </c>
      <c r="H127" s="48">
        <f t="shared" si="92"/>
        <v>0</v>
      </c>
      <c r="I127" s="48">
        <f t="shared" si="92"/>
        <v>0</v>
      </c>
      <c r="J127" s="48">
        <f t="shared" si="92"/>
        <v>0</v>
      </c>
      <c r="K127" s="48">
        <f t="shared" si="92"/>
        <v>0</v>
      </c>
      <c r="L127" s="62">
        <f t="shared" si="92"/>
        <v>0</v>
      </c>
      <c r="M127" s="63">
        <f t="shared" si="92"/>
        <v>0</v>
      </c>
      <c r="N127" s="63">
        <f t="shared" si="92"/>
        <v>0</v>
      </c>
      <c r="O127" s="63">
        <f>O128</f>
        <v>0</v>
      </c>
      <c r="P127" s="45" t="s">
        <v>21</v>
      </c>
      <c r="Q127" s="45">
        <v>21</v>
      </c>
      <c r="R127" s="6"/>
      <c r="S127" s="11"/>
      <c r="T127" s="11"/>
    </row>
    <row r="128" spans="1:20">
      <c r="A128" s="46"/>
      <c r="B128" s="5" t="s">
        <v>6</v>
      </c>
      <c r="C128" s="5"/>
      <c r="D128" s="3">
        <f>SUM(E128:O128)</f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70">
        <v>0</v>
      </c>
      <c r="M128" s="71">
        <v>0</v>
      </c>
      <c r="N128" s="71">
        <v>0</v>
      </c>
      <c r="O128" s="71">
        <v>0</v>
      </c>
      <c r="P128" s="45"/>
      <c r="Q128" s="45"/>
      <c r="R128" s="6"/>
      <c r="S128" s="11"/>
      <c r="T128" s="11"/>
    </row>
    <row r="129" spans="1:21" ht="93.75" customHeight="1">
      <c r="A129" s="69">
        <v>47</v>
      </c>
      <c r="B129" s="67" t="s">
        <v>80</v>
      </c>
      <c r="C129" s="47"/>
      <c r="D129" s="48">
        <f t="shared" ref="D129:N129" si="93">D130</f>
        <v>0</v>
      </c>
      <c r="E129" s="48">
        <f t="shared" si="93"/>
        <v>0</v>
      </c>
      <c r="F129" s="48">
        <f t="shared" si="93"/>
        <v>0</v>
      </c>
      <c r="G129" s="48">
        <f t="shared" si="93"/>
        <v>0</v>
      </c>
      <c r="H129" s="48">
        <f t="shared" si="93"/>
        <v>0</v>
      </c>
      <c r="I129" s="48">
        <f t="shared" si="93"/>
        <v>0</v>
      </c>
      <c r="J129" s="48">
        <f t="shared" si="93"/>
        <v>0</v>
      </c>
      <c r="K129" s="48">
        <f t="shared" si="93"/>
        <v>0</v>
      </c>
      <c r="L129" s="62">
        <f t="shared" si="93"/>
        <v>0</v>
      </c>
      <c r="M129" s="63">
        <f t="shared" si="93"/>
        <v>0</v>
      </c>
      <c r="N129" s="63">
        <f t="shared" si="93"/>
        <v>0</v>
      </c>
      <c r="O129" s="63">
        <f>O130</f>
        <v>0</v>
      </c>
      <c r="P129" s="45" t="s">
        <v>21</v>
      </c>
      <c r="Q129" s="45">
        <v>22</v>
      </c>
      <c r="R129" s="6"/>
      <c r="S129" s="11"/>
      <c r="T129" s="11"/>
    </row>
    <row r="130" spans="1:21">
      <c r="A130" s="43"/>
      <c r="B130" s="5" t="s">
        <v>6</v>
      </c>
      <c r="C130" s="5"/>
      <c r="D130" s="3">
        <f>SUM(E130:O130)</f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70">
        <v>0</v>
      </c>
      <c r="M130" s="71">
        <v>0</v>
      </c>
      <c r="N130" s="71">
        <v>0</v>
      </c>
      <c r="O130" s="71">
        <v>0</v>
      </c>
      <c r="P130" s="45"/>
      <c r="Q130" s="45"/>
      <c r="R130" s="6"/>
      <c r="S130" s="11"/>
      <c r="T130" s="11"/>
    </row>
    <row r="131" spans="1:21" ht="14.25" customHeight="1">
      <c r="A131" s="34"/>
      <c r="B131" s="156" t="s">
        <v>108</v>
      </c>
      <c r="C131" s="156"/>
      <c r="D131" s="156"/>
      <c r="E131" s="156"/>
      <c r="F131" s="156"/>
      <c r="G131" s="156"/>
      <c r="H131" s="156"/>
      <c r="I131" s="156"/>
      <c r="J131" s="156"/>
      <c r="K131" s="156"/>
      <c r="L131" s="156"/>
      <c r="M131" s="156"/>
      <c r="N131" s="156"/>
      <c r="O131" s="156"/>
      <c r="P131" s="156"/>
      <c r="Q131" s="156"/>
      <c r="R131" s="6"/>
      <c r="S131" s="11"/>
      <c r="T131" s="11"/>
    </row>
    <row r="132" spans="1:21" ht="42">
      <c r="A132" s="34"/>
      <c r="B132" s="35" t="s">
        <v>3</v>
      </c>
      <c r="C132" s="35"/>
      <c r="D132" s="36">
        <f>SUM(E132:O132)</f>
        <v>5689.23</v>
      </c>
      <c r="E132" s="36">
        <f>E133</f>
        <v>59.5</v>
      </c>
      <c r="F132" s="60">
        <f t="shared" ref="F132:N132" si="94">F133</f>
        <v>0</v>
      </c>
      <c r="G132" s="60">
        <f t="shared" si="94"/>
        <v>719.5</v>
      </c>
      <c r="H132" s="60">
        <f t="shared" si="94"/>
        <v>1020.53</v>
      </c>
      <c r="I132" s="60">
        <f t="shared" si="94"/>
        <v>385.2</v>
      </c>
      <c r="J132" s="60">
        <f t="shared" si="94"/>
        <v>319.29999999999995</v>
      </c>
      <c r="K132" s="60">
        <f t="shared" si="94"/>
        <v>596</v>
      </c>
      <c r="L132" s="62">
        <f t="shared" si="94"/>
        <v>609.19999999999993</v>
      </c>
      <c r="M132" s="63">
        <f t="shared" si="94"/>
        <v>624</v>
      </c>
      <c r="N132" s="63">
        <f t="shared" si="94"/>
        <v>665</v>
      </c>
      <c r="O132" s="63">
        <f>O133</f>
        <v>691</v>
      </c>
      <c r="P132" s="37"/>
      <c r="Q132" s="37"/>
      <c r="R132" s="6"/>
      <c r="S132" s="11"/>
      <c r="T132" s="11"/>
      <c r="U132" s="24" t="s">
        <v>38</v>
      </c>
    </row>
    <row r="133" spans="1:21" ht="15.75" customHeight="1">
      <c r="A133" s="34"/>
      <c r="B133" s="5" t="s">
        <v>6</v>
      </c>
      <c r="C133" s="5"/>
      <c r="D133" s="70">
        <f>D135+D137+D139+D141+D143+D145+D147+D149+D151+D153+D155+D157+D159+D161+D163+D165+D167+D169+D171+D173+D175+D177+D179+D181+D183</f>
        <v>5689.23</v>
      </c>
      <c r="E133" s="70">
        <f>E135+E137+E139+E141+E143+E145+E147+E149+E151+E153+E155+E157+E159+E161+E165+E167+E169+E173+E175+E177+E179+E181</f>
        <v>59.5</v>
      </c>
      <c r="F133" s="70">
        <f t="shared" ref="F133:K133" si="95">F137+F139+F141+F143+F145+F147+F149+F151+F153+F155+F157+F159+F161+F165+F167+F169+F173+F175+F177+F181</f>
        <v>0</v>
      </c>
      <c r="G133" s="70">
        <f t="shared" si="95"/>
        <v>719.5</v>
      </c>
      <c r="H133" s="70">
        <f t="shared" si="95"/>
        <v>1020.53</v>
      </c>
      <c r="I133" s="70">
        <f t="shared" si="95"/>
        <v>385.2</v>
      </c>
      <c r="J133" s="70">
        <f t="shared" si="95"/>
        <v>319.29999999999995</v>
      </c>
      <c r="K133" s="70">
        <f t="shared" si="95"/>
        <v>596</v>
      </c>
      <c r="L133" s="70">
        <f>L137+L139+L141+L143+L145+L147+L149+L151+L153+L155+L157+L159+L161+L165+L167+L169+L173+L175+L177+L181+L183</f>
        <v>609.19999999999993</v>
      </c>
      <c r="M133" s="70">
        <f>M135+M137+M139+M141+M143+M145+M147+M149+M151+M153+M155+M157+M159+M161+M163+M165+M167+M169+M171+M173+M175+M177+M179+M181+M183</f>
        <v>624</v>
      </c>
      <c r="N133" s="70">
        <f>N135+N137+N139+N141+N143+N145+N147+N149+N151+N153+N155+N157+N159+N161+N163+N165+N167+N169+N171+N173+N175+N177+N179+N181+N183</f>
        <v>665</v>
      </c>
      <c r="O133" s="70">
        <f>O135+O137+O139+O141+O143+O145+O147+O149+O151+O153+O155+O157+O159+O161+O163+O165+O167+O169+O171+O173+O175+O177+O179+O181+O183</f>
        <v>691</v>
      </c>
      <c r="P133" s="37"/>
      <c r="Q133" s="37"/>
      <c r="R133" s="7"/>
      <c r="S133" s="11"/>
      <c r="T133" s="11"/>
    </row>
    <row r="134" spans="1:21" ht="42.75" customHeight="1">
      <c r="A134" s="134">
        <v>48</v>
      </c>
      <c r="B134" s="135" t="s">
        <v>107</v>
      </c>
      <c r="C134" s="5"/>
      <c r="D134" s="62">
        <f>D135</f>
        <v>110</v>
      </c>
      <c r="E134" s="62">
        <v>0</v>
      </c>
      <c r="F134" s="62">
        <v>0</v>
      </c>
      <c r="G134" s="62">
        <v>0</v>
      </c>
      <c r="H134" s="62">
        <v>0</v>
      </c>
      <c r="I134" s="62">
        <v>0</v>
      </c>
      <c r="J134" s="62">
        <v>0</v>
      </c>
      <c r="K134" s="62">
        <v>0</v>
      </c>
      <c r="L134" s="62">
        <v>0</v>
      </c>
      <c r="M134" s="62">
        <f>M135</f>
        <v>110</v>
      </c>
      <c r="N134" s="62">
        <f>N135</f>
        <v>0</v>
      </c>
      <c r="O134" s="62">
        <f>O135</f>
        <v>0</v>
      </c>
      <c r="P134" s="132" t="s">
        <v>21</v>
      </c>
      <c r="Q134" s="133"/>
      <c r="R134" s="7"/>
      <c r="S134" s="11"/>
      <c r="T134" s="11"/>
    </row>
    <row r="135" spans="1:21" ht="15.75" customHeight="1">
      <c r="A135" s="134"/>
      <c r="B135" s="5" t="s">
        <v>6</v>
      </c>
      <c r="C135" s="5"/>
      <c r="D135" s="70">
        <v>110</v>
      </c>
      <c r="E135" s="70">
        <v>0</v>
      </c>
      <c r="F135" s="70">
        <v>0</v>
      </c>
      <c r="G135" s="70">
        <v>0</v>
      </c>
      <c r="H135" s="70">
        <v>0</v>
      </c>
      <c r="I135" s="70">
        <v>0</v>
      </c>
      <c r="J135" s="70">
        <v>0</v>
      </c>
      <c r="K135" s="70">
        <v>0</v>
      </c>
      <c r="L135" s="70">
        <v>0</v>
      </c>
      <c r="M135" s="70">
        <v>110</v>
      </c>
      <c r="N135" s="70">
        <v>0</v>
      </c>
      <c r="O135" s="70">
        <v>0</v>
      </c>
      <c r="P135" s="133"/>
      <c r="Q135" s="133"/>
      <c r="R135" s="7"/>
      <c r="S135" s="11"/>
      <c r="T135" s="11"/>
    </row>
    <row r="136" spans="1:21" ht="34.5" customHeight="1">
      <c r="A136" s="105">
        <v>49</v>
      </c>
      <c r="B136" s="106" t="s">
        <v>102</v>
      </c>
      <c r="C136" s="5"/>
      <c r="D136" s="62">
        <f t="shared" ref="D136:O136" si="96">D137</f>
        <v>36.799999999999997</v>
      </c>
      <c r="E136" s="62">
        <f t="shared" si="96"/>
        <v>0</v>
      </c>
      <c r="F136" s="62">
        <f t="shared" si="96"/>
        <v>0</v>
      </c>
      <c r="G136" s="62">
        <f t="shared" si="96"/>
        <v>0</v>
      </c>
      <c r="H136" s="62">
        <f t="shared" si="96"/>
        <v>0</v>
      </c>
      <c r="I136" s="62">
        <f t="shared" si="96"/>
        <v>0</v>
      </c>
      <c r="J136" s="62">
        <f t="shared" si="96"/>
        <v>0</v>
      </c>
      <c r="K136" s="62">
        <f t="shared" si="96"/>
        <v>18</v>
      </c>
      <c r="L136" s="62">
        <f t="shared" si="96"/>
        <v>18.8</v>
      </c>
      <c r="M136" s="62">
        <f t="shared" si="96"/>
        <v>0</v>
      </c>
      <c r="N136" s="62">
        <f t="shared" si="96"/>
        <v>0</v>
      </c>
      <c r="O136" s="62">
        <f t="shared" si="96"/>
        <v>0</v>
      </c>
      <c r="P136" s="104" t="s">
        <v>21</v>
      </c>
      <c r="Q136" s="107">
        <v>7</v>
      </c>
      <c r="R136" s="7"/>
      <c r="S136" s="11"/>
      <c r="T136" s="11"/>
    </row>
    <row r="137" spans="1:21" ht="15.75" customHeight="1">
      <c r="A137" s="105"/>
      <c r="B137" s="5" t="s">
        <v>6</v>
      </c>
      <c r="C137" s="5"/>
      <c r="D137" s="70">
        <f>SUM(E137:O137)</f>
        <v>36.799999999999997</v>
      </c>
      <c r="E137" s="70">
        <v>0</v>
      </c>
      <c r="F137" s="70">
        <v>0</v>
      </c>
      <c r="G137" s="70">
        <v>0</v>
      </c>
      <c r="H137" s="70">
        <v>0</v>
      </c>
      <c r="I137" s="70">
        <v>0</v>
      </c>
      <c r="J137" s="70">
        <v>0</v>
      </c>
      <c r="K137" s="70">
        <v>18</v>
      </c>
      <c r="L137" s="70">
        <v>18.8</v>
      </c>
      <c r="M137" s="70">
        <v>0</v>
      </c>
      <c r="N137" s="70">
        <v>0</v>
      </c>
      <c r="O137" s="70">
        <v>0</v>
      </c>
      <c r="P137" s="107"/>
      <c r="Q137" s="107"/>
      <c r="R137" s="7"/>
      <c r="S137" s="11"/>
      <c r="T137" s="11"/>
    </row>
    <row r="138" spans="1:21" ht="42.75" customHeight="1">
      <c r="A138" s="69">
        <v>50</v>
      </c>
      <c r="B138" s="67" t="s">
        <v>52</v>
      </c>
      <c r="C138" s="35"/>
      <c r="D138" s="36">
        <f t="shared" ref="D138:N138" si="97">D139</f>
        <v>890.82999999999993</v>
      </c>
      <c r="E138" s="36">
        <f t="shared" si="97"/>
        <v>0</v>
      </c>
      <c r="F138" s="36">
        <f t="shared" si="97"/>
        <v>0</v>
      </c>
      <c r="G138" s="36">
        <f t="shared" si="97"/>
        <v>337.7</v>
      </c>
      <c r="H138" s="36">
        <f t="shared" si="97"/>
        <v>553.13</v>
      </c>
      <c r="I138" s="36">
        <f t="shared" si="97"/>
        <v>0</v>
      </c>
      <c r="J138" s="28">
        <f t="shared" si="97"/>
        <v>0</v>
      </c>
      <c r="K138" s="28">
        <f t="shared" si="97"/>
        <v>0</v>
      </c>
      <c r="L138" s="62">
        <f t="shared" si="97"/>
        <v>0</v>
      </c>
      <c r="M138" s="64">
        <f t="shared" si="97"/>
        <v>0</v>
      </c>
      <c r="N138" s="64">
        <f t="shared" si="97"/>
        <v>0</v>
      </c>
      <c r="O138" s="64">
        <f>O139</f>
        <v>0</v>
      </c>
      <c r="P138" s="33" t="s">
        <v>23</v>
      </c>
      <c r="Q138" s="33">
        <v>23</v>
      </c>
      <c r="R138" s="7"/>
      <c r="S138" s="11"/>
      <c r="T138" s="11"/>
    </row>
    <row r="139" spans="1:21" ht="15.75" customHeight="1">
      <c r="A139" s="43"/>
      <c r="B139" s="5" t="s">
        <v>6</v>
      </c>
      <c r="C139" s="5"/>
      <c r="D139" s="3">
        <f>SUM(E139:O139)</f>
        <v>890.82999999999993</v>
      </c>
      <c r="E139" s="3">
        <v>0</v>
      </c>
      <c r="F139" s="3">
        <v>0</v>
      </c>
      <c r="G139" s="3">
        <v>337.7</v>
      </c>
      <c r="H139" s="3">
        <v>553.13</v>
      </c>
      <c r="I139" s="3">
        <v>0</v>
      </c>
      <c r="J139" s="16">
        <v>0</v>
      </c>
      <c r="K139" s="16">
        <v>0</v>
      </c>
      <c r="L139" s="70">
        <v>0</v>
      </c>
      <c r="M139" s="129">
        <v>0</v>
      </c>
      <c r="N139" s="129">
        <v>0</v>
      </c>
      <c r="O139" s="129">
        <v>0</v>
      </c>
      <c r="P139" s="33"/>
      <c r="Q139" s="33"/>
      <c r="R139" s="7"/>
      <c r="S139" s="11"/>
      <c r="T139" s="11"/>
    </row>
    <row r="140" spans="1:21" ht="45.75" customHeight="1">
      <c r="A140" s="69">
        <v>51</v>
      </c>
      <c r="B140" s="67" t="s">
        <v>53</v>
      </c>
      <c r="C140" s="35"/>
      <c r="D140" s="36">
        <f t="shared" ref="D140:J140" si="98">D141</f>
        <v>42</v>
      </c>
      <c r="E140" s="36">
        <f t="shared" si="98"/>
        <v>0</v>
      </c>
      <c r="F140" s="36">
        <f t="shared" si="98"/>
        <v>0</v>
      </c>
      <c r="G140" s="36">
        <f t="shared" si="98"/>
        <v>15</v>
      </c>
      <c r="H140" s="36">
        <f t="shared" si="98"/>
        <v>0</v>
      </c>
      <c r="I140" s="36">
        <f t="shared" si="98"/>
        <v>0</v>
      </c>
      <c r="J140" s="28">
        <f t="shared" si="98"/>
        <v>27</v>
      </c>
      <c r="K140" s="28">
        <v>0</v>
      </c>
      <c r="L140" s="62">
        <f>L141</f>
        <v>0</v>
      </c>
      <c r="M140" s="63">
        <f>M141</f>
        <v>0</v>
      </c>
      <c r="N140" s="63">
        <f>N141</f>
        <v>0</v>
      </c>
      <c r="O140" s="63">
        <f>O141</f>
        <v>0</v>
      </c>
      <c r="P140" s="33" t="s">
        <v>23</v>
      </c>
      <c r="Q140" s="33">
        <v>23</v>
      </c>
      <c r="R140" s="7"/>
      <c r="S140" s="11"/>
      <c r="T140" s="11"/>
    </row>
    <row r="141" spans="1:21" ht="13.5" customHeight="1">
      <c r="A141" s="46"/>
      <c r="B141" s="5" t="s">
        <v>6</v>
      </c>
      <c r="C141" s="5"/>
      <c r="D141" s="3">
        <f t="shared" ref="D141:D150" si="99">SUM(E141:O141)</f>
        <v>42</v>
      </c>
      <c r="E141" s="3">
        <v>0</v>
      </c>
      <c r="F141" s="3">
        <v>0</v>
      </c>
      <c r="G141" s="3">
        <v>15</v>
      </c>
      <c r="H141" s="3">
        <v>0</v>
      </c>
      <c r="I141" s="3">
        <v>0</v>
      </c>
      <c r="J141" s="3">
        <v>27</v>
      </c>
      <c r="K141" s="3">
        <v>0</v>
      </c>
      <c r="L141" s="70">
        <v>0</v>
      </c>
      <c r="M141" s="71">
        <v>0</v>
      </c>
      <c r="N141" s="71">
        <v>0</v>
      </c>
      <c r="O141" s="71">
        <v>0</v>
      </c>
      <c r="P141" s="33"/>
      <c r="Q141" s="33"/>
      <c r="R141" s="7"/>
      <c r="S141" s="11"/>
      <c r="T141" s="11"/>
    </row>
    <row r="142" spans="1:21" ht="35.25" customHeight="1">
      <c r="A142" s="69">
        <v>52</v>
      </c>
      <c r="B142" s="67" t="s">
        <v>30</v>
      </c>
      <c r="C142" s="35"/>
      <c r="D142" s="54">
        <f t="shared" si="99"/>
        <v>10</v>
      </c>
      <c r="E142" s="54">
        <f t="shared" ref="E142" si="100">E143</f>
        <v>0</v>
      </c>
      <c r="F142" s="54">
        <f t="shared" ref="F142" si="101">F143</f>
        <v>0</v>
      </c>
      <c r="G142" s="54">
        <f t="shared" ref="G142" si="102">G143</f>
        <v>10</v>
      </c>
      <c r="H142" s="54">
        <f t="shared" ref="H142" si="103">H143</f>
        <v>0</v>
      </c>
      <c r="I142" s="54">
        <f t="shared" ref="I142" si="104">I143</f>
        <v>0</v>
      </c>
      <c r="J142" s="28">
        <f t="shared" ref="J142" si="105">J143</f>
        <v>0</v>
      </c>
      <c r="K142" s="28">
        <f t="shared" ref="K142" si="106">K143</f>
        <v>0</v>
      </c>
      <c r="L142" s="62">
        <v>0</v>
      </c>
      <c r="M142" s="63">
        <f t="shared" ref="M142" si="107">M143</f>
        <v>0</v>
      </c>
      <c r="N142" s="63">
        <f t="shared" ref="N142" si="108">N143</f>
        <v>0</v>
      </c>
      <c r="O142" s="63">
        <v>0</v>
      </c>
      <c r="P142" s="33" t="s">
        <v>23</v>
      </c>
      <c r="Q142" s="33">
        <v>24</v>
      </c>
      <c r="R142" s="7"/>
      <c r="S142" s="11"/>
      <c r="T142" s="11"/>
    </row>
    <row r="143" spans="1:21" ht="15.75" customHeight="1">
      <c r="A143" s="46"/>
      <c r="B143" s="5" t="s">
        <v>6</v>
      </c>
      <c r="C143" s="5"/>
      <c r="D143" s="3">
        <f t="shared" si="99"/>
        <v>10</v>
      </c>
      <c r="E143" s="3">
        <v>0</v>
      </c>
      <c r="F143" s="3">
        <v>0</v>
      </c>
      <c r="G143" s="3">
        <v>10</v>
      </c>
      <c r="H143" s="3">
        <v>0</v>
      </c>
      <c r="I143" s="3">
        <v>0</v>
      </c>
      <c r="J143" s="3">
        <v>0</v>
      </c>
      <c r="K143" s="3">
        <v>0</v>
      </c>
      <c r="L143" s="70">
        <v>0</v>
      </c>
      <c r="M143" s="71">
        <v>0</v>
      </c>
      <c r="N143" s="71">
        <v>0</v>
      </c>
      <c r="O143" s="71">
        <v>0</v>
      </c>
      <c r="P143" s="33"/>
      <c r="Q143" s="33"/>
      <c r="R143" s="7"/>
      <c r="S143" s="11"/>
      <c r="T143" s="11"/>
    </row>
    <row r="144" spans="1:21" ht="33" customHeight="1">
      <c r="A144" s="69">
        <v>53</v>
      </c>
      <c r="B144" s="67" t="s">
        <v>74</v>
      </c>
      <c r="C144" s="53"/>
      <c r="D144" s="54">
        <f t="shared" si="99"/>
        <v>30</v>
      </c>
      <c r="E144" s="54">
        <v>0</v>
      </c>
      <c r="F144" s="54">
        <v>0</v>
      </c>
      <c r="G144" s="54">
        <v>0</v>
      </c>
      <c r="H144" s="54">
        <v>0</v>
      </c>
      <c r="I144" s="54">
        <v>0</v>
      </c>
      <c r="J144" s="54">
        <v>0</v>
      </c>
      <c r="K144" s="54">
        <v>0</v>
      </c>
      <c r="L144" s="62">
        <v>30</v>
      </c>
      <c r="M144" s="63">
        <v>0</v>
      </c>
      <c r="N144" s="63">
        <v>0</v>
      </c>
      <c r="O144" s="63">
        <v>0</v>
      </c>
      <c r="P144" s="56" t="s">
        <v>23</v>
      </c>
      <c r="Q144" s="45">
        <v>25</v>
      </c>
      <c r="R144" s="7"/>
      <c r="S144" s="11"/>
      <c r="T144" s="11"/>
    </row>
    <row r="145" spans="1:20" ht="15.75" customHeight="1">
      <c r="A145" s="46"/>
      <c r="B145" s="5" t="s">
        <v>6</v>
      </c>
      <c r="C145" s="5"/>
      <c r="D145" s="54">
        <f t="shared" si="99"/>
        <v>30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70">
        <v>30</v>
      </c>
      <c r="M145" s="71">
        <v>0</v>
      </c>
      <c r="N145" s="71">
        <v>0</v>
      </c>
      <c r="O145" s="71">
        <v>0</v>
      </c>
      <c r="P145" s="45"/>
      <c r="Q145" s="45"/>
      <c r="R145" s="7"/>
      <c r="S145" s="11"/>
      <c r="T145" s="11"/>
    </row>
    <row r="146" spans="1:20" ht="45" customHeight="1">
      <c r="A146" s="69">
        <v>54</v>
      </c>
      <c r="B146" s="108" t="s">
        <v>106</v>
      </c>
      <c r="C146" s="5"/>
      <c r="D146" s="54">
        <f t="shared" si="99"/>
        <v>147</v>
      </c>
      <c r="E146" s="54">
        <v>0</v>
      </c>
      <c r="F146" s="54">
        <v>0</v>
      </c>
      <c r="G146" s="54">
        <v>0</v>
      </c>
      <c r="H146" s="54">
        <v>0</v>
      </c>
      <c r="I146" s="54">
        <v>0</v>
      </c>
      <c r="J146" s="54">
        <v>0</v>
      </c>
      <c r="K146" s="54">
        <v>0</v>
      </c>
      <c r="L146" s="62">
        <v>20</v>
      </c>
      <c r="M146" s="63">
        <f>M147</f>
        <v>0</v>
      </c>
      <c r="N146" s="63">
        <f>N147</f>
        <v>62</v>
      </c>
      <c r="O146" s="63">
        <f>O147</f>
        <v>65</v>
      </c>
      <c r="P146" s="56" t="s">
        <v>23</v>
      </c>
      <c r="Q146" s="45">
        <v>25</v>
      </c>
      <c r="R146" s="7"/>
      <c r="S146" s="11"/>
      <c r="T146" s="11"/>
    </row>
    <row r="147" spans="1:20" ht="15.75" customHeight="1">
      <c r="A147" s="46"/>
      <c r="B147" s="5" t="s">
        <v>6</v>
      </c>
      <c r="C147" s="5"/>
      <c r="D147" s="3">
        <f t="shared" si="99"/>
        <v>147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70">
        <v>20</v>
      </c>
      <c r="M147" s="71">
        <v>0</v>
      </c>
      <c r="N147" s="71">
        <v>62</v>
      </c>
      <c r="O147" s="71">
        <v>65</v>
      </c>
      <c r="P147" s="45"/>
      <c r="Q147" s="45"/>
      <c r="R147" s="7"/>
      <c r="S147" s="11"/>
      <c r="T147" s="11"/>
    </row>
    <row r="148" spans="1:20" ht="44.25" customHeight="1">
      <c r="A148" s="52">
        <v>55</v>
      </c>
      <c r="B148" s="103" t="s">
        <v>99</v>
      </c>
      <c r="C148" s="35"/>
      <c r="D148" s="36">
        <f t="shared" si="99"/>
        <v>860.3</v>
      </c>
      <c r="E148" s="36">
        <f t="shared" ref="E148:K148" si="109">E149</f>
        <v>0</v>
      </c>
      <c r="F148" s="36">
        <f t="shared" si="109"/>
        <v>0</v>
      </c>
      <c r="G148" s="36">
        <f t="shared" si="109"/>
        <v>59.5</v>
      </c>
      <c r="H148" s="36">
        <f t="shared" si="109"/>
        <v>96.4</v>
      </c>
      <c r="I148" s="15">
        <f t="shared" si="109"/>
        <v>116.4</v>
      </c>
      <c r="J148" s="28">
        <f t="shared" si="109"/>
        <v>96</v>
      </c>
      <c r="K148" s="28">
        <f t="shared" si="109"/>
        <v>96</v>
      </c>
      <c r="L148" s="62">
        <f>L149</f>
        <v>96</v>
      </c>
      <c r="M148" s="64">
        <f>M149</f>
        <v>96</v>
      </c>
      <c r="N148" s="64">
        <f>N149</f>
        <v>100</v>
      </c>
      <c r="O148" s="64">
        <f>O149</f>
        <v>104</v>
      </c>
      <c r="P148" s="33" t="s">
        <v>23</v>
      </c>
      <c r="Q148" s="33">
        <v>26</v>
      </c>
      <c r="R148" s="7"/>
      <c r="S148" s="11"/>
      <c r="T148" s="11"/>
    </row>
    <row r="149" spans="1:20" ht="15.75" customHeight="1">
      <c r="A149" s="46"/>
      <c r="B149" s="5" t="s">
        <v>6</v>
      </c>
      <c r="C149" s="5"/>
      <c r="D149" s="54">
        <f t="shared" si="99"/>
        <v>860.3</v>
      </c>
      <c r="E149" s="3">
        <v>0</v>
      </c>
      <c r="F149" s="3">
        <v>0</v>
      </c>
      <c r="G149" s="3">
        <v>59.5</v>
      </c>
      <c r="H149" s="3">
        <v>96.4</v>
      </c>
      <c r="I149" s="3">
        <v>116.4</v>
      </c>
      <c r="J149" s="16">
        <v>96</v>
      </c>
      <c r="K149" s="16">
        <v>96</v>
      </c>
      <c r="L149" s="70">
        <v>96</v>
      </c>
      <c r="M149" s="129">
        <v>96</v>
      </c>
      <c r="N149" s="129">
        <v>100</v>
      </c>
      <c r="O149" s="129">
        <v>104</v>
      </c>
      <c r="P149" s="45"/>
      <c r="Q149" s="45"/>
      <c r="R149" s="7"/>
      <c r="S149" s="11"/>
      <c r="T149" s="11"/>
    </row>
    <row r="150" spans="1:20" ht="45" customHeight="1">
      <c r="A150" s="52">
        <v>56</v>
      </c>
      <c r="B150" s="103" t="s">
        <v>100</v>
      </c>
      <c r="C150" s="5"/>
      <c r="D150" s="54">
        <f t="shared" si="99"/>
        <v>396</v>
      </c>
      <c r="E150" s="54">
        <f t="shared" ref="E150:O150" si="110">E151</f>
        <v>0</v>
      </c>
      <c r="F150" s="54">
        <f t="shared" si="110"/>
        <v>0</v>
      </c>
      <c r="G150" s="54">
        <f t="shared" si="110"/>
        <v>0</v>
      </c>
      <c r="H150" s="54">
        <f t="shared" si="110"/>
        <v>0</v>
      </c>
      <c r="I150" s="54">
        <f t="shared" si="110"/>
        <v>0</v>
      </c>
      <c r="J150" s="54">
        <f t="shared" si="110"/>
        <v>0</v>
      </c>
      <c r="K150" s="54">
        <f t="shared" si="110"/>
        <v>0</v>
      </c>
      <c r="L150" s="62">
        <f t="shared" si="110"/>
        <v>96</v>
      </c>
      <c r="M150" s="63">
        <f t="shared" si="110"/>
        <v>96</v>
      </c>
      <c r="N150" s="63">
        <f t="shared" si="110"/>
        <v>100</v>
      </c>
      <c r="O150" s="63">
        <f t="shared" si="110"/>
        <v>104</v>
      </c>
      <c r="P150" s="56" t="s">
        <v>23</v>
      </c>
      <c r="Q150" s="45">
        <v>26</v>
      </c>
      <c r="R150" s="7"/>
      <c r="S150" s="11"/>
      <c r="T150" s="11"/>
    </row>
    <row r="151" spans="1:20" ht="15.75" customHeight="1">
      <c r="A151" s="46"/>
      <c r="B151" s="5" t="s">
        <v>6</v>
      </c>
      <c r="C151" s="5"/>
      <c r="D151" s="3">
        <f>E151+F151+G151+H151+I151+J151+K151+L151+M151+N151+O151</f>
        <v>396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70">
        <v>96</v>
      </c>
      <c r="M151" s="71">
        <v>96</v>
      </c>
      <c r="N151" s="71">
        <v>100</v>
      </c>
      <c r="O151" s="71">
        <v>104</v>
      </c>
      <c r="P151" s="45"/>
      <c r="Q151" s="45"/>
      <c r="R151" s="7"/>
      <c r="S151" s="11"/>
      <c r="T151" s="11"/>
    </row>
    <row r="152" spans="1:20" ht="34.5" customHeight="1">
      <c r="A152" s="52">
        <v>57</v>
      </c>
      <c r="B152" s="108" t="s">
        <v>103</v>
      </c>
      <c r="C152" s="35"/>
      <c r="D152" s="36">
        <f>SUM(E152:O152)</f>
        <v>796.7</v>
      </c>
      <c r="E152" s="36">
        <f t="shared" ref="E152" si="111">E153</f>
        <v>0</v>
      </c>
      <c r="F152" s="36">
        <f t="shared" ref="F152" si="112">F153</f>
        <v>0</v>
      </c>
      <c r="G152" s="36">
        <f t="shared" ref="G152" si="113">G153</f>
        <v>178</v>
      </c>
      <c r="H152" s="36">
        <f t="shared" ref="H152" si="114">H153</f>
        <v>93.8</v>
      </c>
      <c r="I152" s="15">
        <f t="shared" ref="I152" si="115">I153</f>
        <v>39.799999999999997</v>
      </c>
      <c r="J152" s="28">
        <f t="shared" ref="J152" si="116">J153</f>
        <v>64.099999999999994</v>
      </c>
      <c r="K152" s="28">
        <f>K153</f>
        <v>265</v>
      </c>
      <c r="L152" s="62">
        <f>L153</f>
        <v>50</v>
      </c>
      <c r="M152" s="64">
        <f>M153</f>
        <v>0</v>
      </c>
      <c r="N152" s="64">
        <f>N153</f>
        <v>52</v>
      </c>
      <c r="O152" s="64">
        <f>O153</f>
        <v>54</v>
      </c>
      <c r="P152" s="33" t="s">
        <v>23</v>
      </c>
      <c r="Q152" s="33">
        <v>26</v>
      </c>
      <c r="R152" s="7"/>
      <c r="S152" s="11"/>
      <c r="T152" s="11"/>
    </row>
    <row r="153" spans="1:20" ht="15.75" customHeight="1">
      <c r="A153" s="46"/>
      <c r="B153" s="5" t="s">
        <v>6</v>
      </c>
      <c r="C153" s="5"/>
      <c r="D153" s="3">
        <f>SUM(E153:O153)</f>
        <v>796.7</v>
      </c>
      <c r="E153" s="3">
        <v>0</v>
      </c>
      <c r="F153" s="3">
        <v>0</v>
      </c>
      <c r="G153" s="3">
        <v>178</v>
      </c>
      <c r="H153" s="3">
        <v>93.8</v>
      </c>
      <c r="I153" s="3">
        <v>39.799999999999997</v>
      </c>
      <c r="J153" s="16">
        <v>64.099999999999994</v>
      </c>
      <c r="K153" s="16">
        <v>265</v>
      </c>
      <c r="L153" s="70">
        <v>50</v>
      </c>
      <c r="M153" s="129">
        <v>0</v>
      </c>
      <c r="N153" s="129">
        <v>52</v>
      </c>
      <c r="O153" s="129">
        <v>54</v>
      </c>
      <c r="P153" s="33"/>
      <c r="Q153" s="33"/>
      <c r="R153" s="7"/>
      <c r="S153" s="11"/>
      <c r="T153" s="11"/>
    </row>
    <row r="154" spans="1:20" ht="36" customHeight="1">
      <c r="A154" s="52">
        <v>58</v>
      </c>
      <c r="B154" s="108" t="s">
        <v>104</v>
      </c>
      <c r="C154" s="5"/>
      <c r="D154" s="54">
        <f>E154+F154+G154+H154+I154+J154+K154+L154+M154+N154+O154</f>
        <v>113</v>
      </c>
      <c r="E154" s="54">
        <f t="shared" ref="E154:O154" si="117">E155</f>
        <v>0</v>
      </c>
      <c r="F154" s="54">
        <f t="shared" si="117"/>
        <v>0</v>
      </c>
      <c r="G154" s="54">
        <f t="shared" si="117"/>
        <v>0</v>
      </c>
      <c r="H154" s="54">
        <f t="shared" si="117"/>
        <v>0</v>
      </c>
      <c r="I154" s="54">
        <f t="shared" si="117"/>
        <v>0</v>
      </c>
      <c r="J154" s="15">
        <f t="shared" si="117"/>
        <v>0</v>
      </c>
      <c r="K154" s="15">
        <f t="shared" si="117"/>
        <v>0</v>
      </c>
      <c r="L154" s="62">
        <f t="shared" si="117"/>
        <v>50</v>
      </c>
      <c r="M154" s="64">
        <f t="shared" si="117"/>
        <v>0</v>
      </c>
      <c r="N154" s="64">
        <f t="shared" si="117"/>
        <v>31</v>
      </c>
      <c r="O154" s="64">
        <f t="shared" si="117"/>
        <v>32</v>
      </c>
      <c r="P154" s="56" t="s">
        <v>23</v>
      </c>
      <c r="Q154" s="45">
        <v>26</v>
      </c>
      <c r="R154" s="7"/>
      <c r="S154" s="11"/>
      <c r="T154" s="11"/>
    </row>
    <row r="155" spans="1:20" ht="15.75" customHeight="1">
      <c r="A155" s="46"/>
      <c r="B155" s="5" t="s">
        <v>6</v>
      </c>
      <c r="C155" s="5"/>
      <c r="D155" s="58">
        <f>E155+F155+G155+H155+I155+J155+K155+L155+M155+N155+O155</f>
        <v>113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16">
        <v>0</v>
      </c>
      <c r="K155" s="16">
        <v>0</v>
      </c>
      <c r="L155" s="70">
        <v>50</v>
      </c>
      <c r="M155" s="129">
        <v>0</v>
      </c>
      <c r="N155" s="129">
        <v>31</v>
      </c>
      <c r="O155" s="129">
        <v>32</v>
      </c>
      <c r="P155" s="45"/>
      <c r="Q155" s="45"/>
      <c r="R155" s="7"/>
      <c r="S155" s="11"/>
      <c r="T155" s="11"/>
    </row>
    <row r="156" spans="1:20" ht="44.25" customHeight="1">
      <c r="A156" s="52">
        <v>59</v>
      </c>
      <c r="B156" s="77" t="s">
        <v>67</v>
      </c>
      <c r="C156" s="35"/>
      <c r="D156" s="36">
        <f>SUM(E156:O156)</f>
        <v>952.7</v>
      </c>
      <c r="E156" s="36">
        <f t="shared" ref="E156" si="118">E157</f>
        <v>0</v>
      </c>
      <c r="F156" s="36">
        <f t="shared" ref="F156" si="119">F157</f>
        <v>0</v>
      </c>
      <c r="G156" s="36">
        <f t="shared" ref="G156" si="120">G157</f>
        <v>119.3</v>
      </c>
      <c r="H156" s="36">
        <f t="shared" ref="H156" si="121">H157</f>
        <v>179.2</v>
      </c>
      <c r="I156" s="15">
        <f t="shared" ref="I156" si="122">I157</f>
        <v>229</v>
      </c>
      <c r="J156" s="28">
        <f t="shared" ref="J156" si="123">J157</f>
        <v>132.19999999999999</v>
      </c>
      <c r="K156" s="28">
        <f t="shared" ref="K156" si="124">K157</f>
        <v>217</v>
      </c>
      <c r="L156" s="62">
        <f>L157</f>
        <v>13</v>
      </c>
      <c r="M156" s="64">
        <f>M157</f>
        <v>0</v>
      </c>
      <c r="N156" s="64">
        <f>N157</f>
        <v>31</v>
      </c>
      <c r="O156" s="64">
        <f>O157</f>
        <v>32</v>
      </c>
      <c r="P156" s="33" t="s">
        <v>23</v>
      </c>
      <c r="Q156" s="33">
        <v>26</v>
      </c>
      <c r="R156" s="7"/>
      <c r="S156" s="11"/>
      <c r="T156" s="11"/>
    </row>
    <row r="157" spans="1:20" ht="15.75" customHeight="1">
      <c r="A157" s="46"/>
      <c r="B157" s="5" t="s">
        <v>6</v>
      </c>
      <c r="C157" s="5"/>
      <c r="D157" s="3">
        <f>E157+F157+G157+H157+I157+J157+K157+L157+M157+N157+O157</f>
        <v>952.7</v>
      </c>
      <c r="E157" s="3">
        <v>0</v>
      </c>
      <c r="F157" s="3">
        <v>0</v>
      </c>
      <c r="G157" s="3">
        <v>119.3</v>
      </c>
      <c r="H157" s="3">
        <v>179.2</v>
      </c>
      <c r="I157" s="3">
        <v>229</v>
      </c>
      <c r="J157" s="16">
        <v>132.19999999999999</v>
      </c>
      <c r="K157" s="16">
        <v>217</v>
      </c>
      <c r="L157" s="70">
        <v>13</v>
      </c>
      <c r="M157" s="129">
        <v>0</v>
      </c>
      <c r="N157" s="129">
        <v>31</v>
      </c>
      <c r="O157" s="129">
        <v>32</v>
      </c>
      <c r="P157" s="56"/>
      <c r="Q157" s="57"/>
      <c r="R157" s="7"/>
      <c r="S157" s="11"/>
      <c r="T157" s="11"/>
    </row>
    <row r="158" spans="1:20" ht="32.25" customHeight="1">
      <c r="A158" s="52">
        <v>60</v>
      </c>
      <c r="B158" s="67" t="s">
        <v>68</v>
      </c>
      <c r="C158" s="51"/>
      <c r="D158" s="54">
        <f>E158+F158+G158+H158+I158+J158+K158+L158+M158+N158+O158</f>
        <v>147</v>
      </c>
      <c r="E158" s="54">
        <f t="shared" ref="E158:O158" si="125">E159</f>
        <v>0</v>
      </c>
      <c r="F158" s="54">
        <f t="shared" si="125"/>
        <v>0</v>
      </c>
      <c r="G158" s="54">
        <f t="shared" si="125"/>
        <v>0</v>
      </c>
      <c r="H158" s="54">
        <f t="shared" si="125"/>
        <v>0</v>
      </c>
      <c r="I158" s="54">
        <f t="shared" si="125"/>
        <v>0</v>
      </c>
      <c r="J158" s="54">
        <f t="shared" si="125"/>
        <v>0</v>
      </c>
      <c r="K158" s="54">
        <f t="shared" si="125"/>
        <v>0</v>
      </c>
      <c r="L158" s="62">
        <f t="shared" si="125"/>
        <v>36</v>
      </c>
      <c r="M158" s="63">
        <f t="shared" si="125"/>
        <v>36</v>
      </c>
      <c r="N158" s="63">
        <f t="shared" si="125"/>
        <v>37</v>
      </c>
      <c r="O158" s="63">
        <f t="shared" si="125"/>
        <v>38</v>
      </c>
      <c r="P158" s="56" t="s">
        <v>23</v>
      </c>
      <c r="Q158" s="57">
        <v>26</v>
      </c>
      <c r="R158" s="7"/>
      <c r="S158" s="11"/>
      <c r="T158" s="11"/>
    </row>
    <row r="159" spans="1:20" ht="15.75" customHeight="1">
      <c r="A159" s="46"/>
      <c r="B159" s="5" t="s">
        <v>6</v>
      </c>
      <c r="C159" s="51"/>
      <c r="D159" s="3">
        <f>SUM(E159:O159)</f>
        <v>147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131">
        <v>36</v>
      </c>
      <c r="M159" s="71">
        <v>36</v>
      </c>
      <c r="N159" s="71">
        <v>37</v>
      </c>
      <c r="O159" s="71">
        <v>38</v>
      </c>
      <c r="P159" s="56"/>
      <c r="Q159" s="57"/>
      <c r="R159" s="7"/>
      <c r="S159" s="11"/>
      <c r="T159" s="11"/>
    </row>
    <row r="160" spans="1:20" ht="45.75" customHeight="1">
      <c r="A160" s="52">
        <v>61</v>
      </c>
      <c r="B160" s="108" t="s">
        <v>105</v>
      </c>
      <c r="C160" s="51"/>
      <c r="D160" s="54">
        <f t="shared" ref="D160:D173" si="126">E160+F160+G160+H160+I160+J160+K160+L160+M160+N160+O160</f>
        <v>0</v>
      </c>
      <c r="E160" s="54">
        <v>0</v>
      </c>
      <c r="F160" s="54">
        <v>0</v>
      </c>
      <c r="G160" s="54">
        <v>0</v>
      </c>
      <c r="H160" s="54">
        <v>0</v>
      </c>
      <c r="I160" s="54">
        <v>0</v>
      </c>
      <c r="J160" s="54">
        <v>0</v>
      </c>
      <c r="K160" s="54">
        <v>0</v>
      </c>
      <c r="L160" s="62">
        <v>0</v>
      </c>
      <c r="M160" s="63">
        <v>0</v>
      </c>
      <c r="N160" s="63">
        <v>0</v>
      </c>
      <c r="O160" s="63">
        <v>0</v>
      </c>
      <c r="P160" s="56" t="s">
        <v>23</v>
      </c>
      <c r="Q160" s="57">
        <v>26</v>
      </c>
      <c r="R160" s="7"/>
      <c r="S160" s="11"/>
      <c r="T160" s="11"/>
    </row>
    <row r="161" spans="1:21" ht="16.5" customHeight="1">
      <c r="A161" s="46"/>
      <c r="B161" s="5" t="s">
        <v>6</v>
      </c>
      <c r="C161" s="51"/>
      <c r="D161" s="3">
        <f t="shared" si="126"/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70">
        <v>0</v>
      </c>
      <c r="M161" s="71">
        <v>0</v>
      </c>
      <c r="N161" s="71">
        <v>0</v>
      </c>
      <c r="O161" s="71">
        <v>0</v>
      </c>
      <c r="P161" s="56"/>
      <c r="Q161" s="57"/>
      <c r="R161" s="7"/>
      <c r="S161" s="11"/>
      <c r="T161" s="11"/>
    </row>
    <row r="162" spans="1:21" ht="33" customHeight="1">
      <c r="A162" s="94">
        <v>62</v>
      </c>
      <c r="B162" s="95" t="s">
        <v>95</v>
      </c>
      <c r="C162" s="51"/>
      <c r="D162" s="96">
        <f t="shared" ref="D162:O162" si="127">D163</f>
        <v>106</v>
      </c>
      <c r="E162" s="96">
        <f t="shared" si="127"/>
        <v>0</v>
      </c>
      <c r="F162" s="96">
        <f t="shared" si="127"/>
        <v>0</v>
      </c>
      <c r="G162" s="96">
        <f t="shared" si="127"/>
        <v>0</v>
      </c>
      <c r="H162" s="96">
        <f t="shared" si="127"/>
        <v>0</v>
      </c>
      <c r="I162" s="96">
        <f t="shared" si="127"/>
        <v>0</v>
      </c>
      <c r="J162" s="96">
        <f t="shared" si="127"/>
        <v>0</v>
      </c>
      <c r="K162" s="96">
        <f t="shared" si="127"/>
        <v>0</v>
      </c>
      <c r="L162" s="62">
        <f t="shared" si="127"/>
        <v>0</v>
      </c>
      <c r="M162" s="63">
        <f t="shared" si="127"/>
        <v>0</v>
      </c>
      <c r="N162" s="63">
        <f t="shared" si="127"/>
        <v>52</v>
      </c>
      <c r="O162" s="63">
        <f t="shared" si="127"/>
        <v>54</v>
      </c>
      <c r="P162" s="97" t="s">
        <v>23</v>
      </c>
      <c r="Q162" s="97">
        <v>26</v>
      </c>
      <c r="R162" s="7"/>
      <c r="S162" s="11"/>
      <c r="T162" s="11"/>
    </row>
    <row r="163" spans="1:21" ht="16.5" customHeight="1">
      <c r="A163" s="94"/>
      <c r="B163" s="5" t="s">
        <v>6</v>
      </c>
      <c r="C163" s="51"/>
      <c r="D163" s="3">
        <f>SUM(E163:O163)</f>
        <v>106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70">
        <v>0</v>
      </c>
      <c r="M163" s="71">
        <v>0</v>
      </c>
      <c r="N163" s="71">
        <v>52</v>
      </c>
      <c r="O163" s="71">
        <v>54</v>
      </c>
      <c r="P163" s="97"/>
      <c r="Q163" s="97"/>
      <c r="R163" s="7"/>
      <c r="S163" s="11"/>
      <c r="T163" s="11"/>
    </row>
    <row r="164" spans="1:21" ht="33.75" customHeight="1">
      <c r="A164" s="52">
        <v>63</v>
      </c>
      <c r="B164" s="67" t="s">
        <v>81</v>
      </c>
      <c r="C164" s="51"/>
      <c r="D164" s="54">
        <f t="shared" si="126"/>
        <v>0</v>
      </c>
      <c r="E164" s="54">
        <f t="shared" ref="E164:O164" si="128">E165</f>
        <v>0</v>
      </c>
      <c r="F164" s="54">
        <f t="shared" si="128"/>
        <v>0</v>
      </c>
      <c r="G164" s="54">
        <f t="shared" si="128"/>
        <v>0</v>
      </c>
      <c r="H164" s="54">
        <f t="shared" si="128"/>
        <v>0</v>
      </c>
      <c r="I164" s="54">
        <f t="shared" si="128"/>
        <v>0</v>
      </c>
      <c r="J164" s="54">
        <f t="shared" si="128"/>
        <v>0</v>
      </c>
      <c r="K164" s="54">
        <f t="shared" si="128"/>
        <v>0</v>
      </c>
      <c r="L164" s="62">
        <f t="shared" si="128"/>
        <v>0</v>
      </c>
      <c r="M164" s="63">
        <f t="shared" si="128"/>
        <v>0</v>
      </c>
      <c r="N164" s="63">
        <f t="shared" si="128"/>
        <v>0</v>
      </c>
      <c r="O164" s="63">
        <f t="shared" si="128"/>
        <v>0</v>
      </c>
      <c r="P164" s="56" t="s">
        <v>23</v>
      </c>
      <c r="Q164" s="57">
        <v>26</v>
      </c>
      <c r="R164" s="7"/>
      <c r="S164" s="11"/>
      <c r="T164" s="11"/>
    </row>
    <row r="165" spans="1:21" ht="15.75" customHeight="1">
      <c r="A165" s="46"/>
      <c r="B165" s="5" t="s">
        <v>6</v>
      </c>
      <c r="C165" s="51"/>
      <c r="D165" s="3">
        <f t="shared" si="126"/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70">
        <v>0</v>
      </c>
      <c r="M165" s="71">
        <v>0</v>
      </c>
      <c r="N165" s="71">
        <v>0</v>
      </c>
      <c r="O165" s="71">
        <v>0</v>
      </c>
      <c r="P165" s="56"/>
      <c r="Q165" s="57"/>
      <c r="R165" s="7"/>
      <c r="S165" s="11"/>
      <c r="T165" s="11"/>
    </row>
    <row r="166" spans="1:21" ht="44.25" customHeight="1">
      <c r="A166" s="52">
        <v>64</v>
      </c>
      <c r="B166" s="103" t="s">
        <v>97</v>
      </c>
      <c r="C166" s="51"/>
      <c r="D166" s="54">
        <f t="shared" si="126"/>
        <v>396</v>
      </c>
      <c r="E166" s="54">
        <f t="shared" ref="E166:O166" si="129">E167</f>
        <v>0</v>
      </c>
      <c r="F166" s="54">
        <f t="shared" si="129"/>
        <v>0</v>
      </c>
      <c r="G166" s="54">
        <f t="shared" si="129"/>
        <v>0</v>
      </c>
      <c r="H166" s="54">
        <f t="shared" si="129"/>
        <v>0</v>
      </c>
      <c r="I166" s="54">
        <f t="shared" si="129"/>
        <v>0</v>
      </c>
      <c r="J166" s="54">
        <f t="shared" si="129"/>
        <v>0</v>
      </c>
      <c r="K166" s="54">
        <f t="shared" si="129"/>
        <v>0</v>
      </c>
      <c r="L166" s="62">
        <f t="shared" si="129"/>
        <v>96</v>
      </c>
      <c r="M166" s="63">
        <f t="shared" si="129"/>
        <v>96</v>
      </c>
      <c r="N166" s="63">
        <f t="shared" si="129"/>
        <v>100</v>
      </c>
      <c r="O166" s="63">
        <f t="shared" si="129"/>
        <v>104</v>
      </c>
      <c r="P166" s="56" t="s">
        <v>23</v>
      </c>
      <c r="Q166" s="57">
        <v>26</v>
      </c>
      <c r="R166" s="7"/>
      <c r="S166" s="11"/>
      <c r="T166" s="11"/>
    </row>
    <row r="167" spans="1:21" ht="15.75" customHeight="1">
      <c r="A167" s="46"/>
      <c r="B167" s="5" t="s">
        <v>6</v>
      </c>
      <c r="C167" s="51"/>
      <c r="D167" s="3">
        <f t="shared" si="126"/>
        <v>396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70">
        <v>96</v>
      </c>
      <c r="M167" s="71">
        <v>96</v>
      </c>
      <c r="N167" s="71">
        <v>100</v>
      </c>
      <c r="O167" s="71">
        <v>104</v>
      </c>
      <c r="P167" s="56"/>
      <c r="Q167" s="57"/>
      <c r="R167" s="7"/>
      <c r="S167" s="11"/>
      <c r="T167" s="11"/>
    </row>
    <row r="168" spans="1:21" ht="44.25" customHeight="1">
      <c r="A168" s="52">
        <v>65</v>
      </c>
      <c r="B168" s="103" t="s">
        <v>98</v>
      </c>
      <c r="C168" s="51"/>
      <c r="D168" s="54">
        <f t="shared" si="126"/>
        <v>396</v>
      </c>
      <c r="E168" s="54">
        <f t="shared" ref="E168:O168" si="130">E169</f>
        <v>0</v>
      </c>
      <c r="F168" s="54">
        <f t="shared" si="130"/>
        <v>0</v>
      </c>
      <c r="G168" s="54">
        <f t="shared" si="130"/>
        <v>0</v>
      </c>
      <c r="H168" s="54">
        <f t="shared" si="130"/>
        <v>0</v>
      </c>
      <c r="I168" s="54">
        <f t="shared" si="130"/>
        <v>0</v>
      </c>
      <c r="J168" s="54">
        <f t="shared" si="130"/>
        <v>0</v>
      </c>
      <c r="K168" s="54">
        <f t="shared" si="130"/>
        <v>0</v>
      </c>
      <c r="L168" s="62">
        <f t="shared" si="130"/>
        <v>96</v>
      </c>
      <c r="M168" s="63">
        <f t="shared" si="130"/>
        <v>96</v>
      </c>
      <c r="N168" s="63">
        <f t="shared" si="130"/>
        <v>100</v>
      </c>
      <c r="O168" s="63">
        <f t="shared" si="130"/>
        <v>104</v>
      </c>
      <c r="P168" s="56" t="s">
        <v>23</v>
      </c>
      <c r="Q168" s="57">
        <v>26</v>
      </c>
      <c r="R168" s="7"/>
      <c r="S168" s="11"/>
      <c r="T168" s="11"/>
    </row>
    <row r="169" spans="1:21" ht="15.75" customHeight="1">
      <c r="A169" s="46"/>
      <c r="B169" s="5" t="s">
        <v>6</v>
      </c>
      <c r="C169" s="51"/>
      <c r="D169" s="3">
        <f t="shared" si="126"/>
        <v>396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70">
        <v>96</v>
      </c>
      <c r="M169" s="71">
        <v>96</v>
      </c>
      <c r="N169" s="71">
        <v>100</v>
      </c>
      <c r="O169" s="71">
        <v>104</v>
      </c>
      <c r="P169" s="51"/>
      <c r="Q169" s="51"/>
      <c r="R169" s="7"/>
      <c r="S169" s="11"/>
      <c r="T169" s="11"/>
    </row>
    <row r="170" spans="1:21" ht="41.25" customHeight="1">
      <c r="A170" s="137">
        <v>66</v>
      </c>
      <c r="B170" s="138" t="s">
        <v>112</v>
      </c>
      <c r="C170" s="51"/>
      <c r="D170" s="139">
        <f>D171</f>
        <v>14</v>
      </c>
      <c r="E170" s="139"/>
      <c r="F170" s="139"/>
      <c r="G170" s="139"/>
      <c r="H170" s="139"/>
      <c r="I170" s="139"/>
      <c r="J170" s="139"/>
      <c r="K170" s="139"/>
      <c r="L170" s="62"/>
      <c r="M170" s="63">
        <f>M171</f>
        <v>14</v>
      </c>
      <c r="N170" s="63">
        <f>N171</f>
        <v>0</v>
      </c>
      <c r="O170" s="63">
        <f>O171</f>
        <v>0</v>
      </c>
      <c r="P170" s="136" t="s">
        <v>23</v>
      </c>
      <c r="Q170" s="140">
        <v>26</v>
      </c>
      <c r="R170" s="7"/>
      <c r="S170" s="11"/>
      <c r="T170" s="11"/>
    </row>
    <row r="171" spans="1:21" ht="15.75" customHeight="1">
      <c r="A171" s="137"/>
      <c r="B171" s="5" t="s">
        <v>6</v>
      </c>
      <c r="C171" s="51"/>
      <c r="D171" s="3">
        <f>SUM(E171:O171)</f>
        <v>14</v>
      </c>
      <c r="E171" s="3"/>
      <c r="F171" s="3"/>
      <c r="G171" s="3"/>
      <c r="H171" s="3"/>
      <c r="I171" s="3"/>
      <c r="J171" s="3"/>
      <c r="K171" s="3"/>
      <c r="L171" s="70"/>
      <c r="M171" s="71">
        <v>14</v>
      </c>
      <c r="N171" s="71">
        <v>0</v>
      </c>
      <c r="O171" s="71">
        <v>0</v>
      </c>
      <c r="P171" s="51"/>
      <c r="Q171" s="51"/>
      <c r="R171" s="7"/>
      <c r="S171" s="11"/>
      <c r="T171" s="11"/>
    </row>
    <row r="172" spans="1:21" ht="51.75" customHeight="1">
      <c r="A172" s="52">
        <v>67</v>
      </c>
      <c r="B172" s="67" t="s">
        <v>16</v>
      </c>
      <c r="C172" s="35"/>
      <c r="D172" s="54">
        <f t="shared" si="126"/>
        <v>0</v>
      </c>
      <c r="E172" s="36">
        <f t="shared" ref="E172" si="131">E173</f>
        <v>0</v>
      </c>
      <c r="F172" s="36">
        <f t="shared" ref="F172" si="132">F173</f>
        <v>0</v>
      </c>
      <c r="G172" s="36">
        <f t="shared" ref="G172" si="133">G173</f>
        <v>0</v>
      </c>
      <c r="H172" s="36">
        <f t="shared" ref="H172" si="134">H173</f>
        <v>0</v>
      </c>
      <c r="I172" s="15">
        <f t="shared" ref="I172" si="135">I173</f>
        <v>0</v>
      </c>
      <c r="J172" s="28">
        <f t="shared" ref="J172" si="136">J173</f>
        <v>0</v>
      </c>
      <c r="K172" s="28">
        <f t="shared" ref="K172" si="137">K173</f>
        <v>0</v>
      </c>
      <c r="L172" s="62">
        <f t="shared" ref="L172" si="138">L173</f>
        <v>0</v>
      </c>
      <c r="M172" s="63">
        <f t="shared" ref="M172" si="139">M173</f>
        <v>0</v>
      </c>
      <c r="N172" s="63">
        <f t="shared" ref="N172" si="140">N173</f>
        <v>0</v>
      </c>
      <c r="O172" s="63">
        <f>O173</f>
        <v>0</v>
      </c>
      <c r="P172" s="33" t="s">
        <v>21</v>
      </c>
      <c r="Q172" s="33">
        <v>26</v>
      </c>
      <c r="R172" s="7"/>
      <c r="S172" s="11"/>
      <c r="T172" s="11"/>
    </row>
    <row r="173" spans="1:21" ht="15.75" customHeight="1">
      <c r="A173" s="46"/>
      <c r="B173" s="5" t="s">
        <v>6</v>
      </c>
      <c r="C173" s="5"/>
      <c r="D173" s="3">
        <f t="shared" si="126"/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f>58-58</f>
        <v>0</v>
      </c>
      <c r="K173" s="3">
        <v>0</v>
      </c>
      <c r="L173" s="70">
        <v>0</v>
      </c>
      <c r="M173" s="71">
        <v>0</v>
      </c>
      <c r="N173" s="71">
        <v>0</v>
      </c>
      <c r="O173" s="71">
        <v>0</v>
      </c>
      <c r="P173" s="33"/>
      <c r="Q173" s="33"/>
      <c r="R173" s="7"/>
      <c r="S173" s="11"/>
      <c r="T173" s="11"/>
    </row>
    <row r="174" spans="1:21" ht="73.5">
      <c r="A174" s="52">
        <v>68</v>
      </c>
      <c r="B174" s="67" t="s">
        <v>69</v>
      </c>
      <c r="C174" s="35"/>
      <c r="D174" s="36">
        <f>D175</f>
        <v>98</v>
      </c>
      <c r="E174" s="36">
        <f t="shared" ref="E174" si="141">E175</f>
        <v>0</v>
      </c>
      <c r="F174" s="36">
        <f t="shared" ref="F174" si="142">F175</f>
        <v>0</v>
      </c>
      <c r="G174" s="36">
        <f t="shared" ref="G174" si="143">G175</f>
        <v>0</v>
      </c>
      <c r="H174" s="36">
        <f t="shared" ref="H174" si="144">H175</f>
        <v>98</v>
      </c>
      <c r="I174" s="36">
        <f t="shared" ref="I174" si="145">I175</f>
        <v>0</v>
      </c>
      <c r="J174" s="36">
        <f t="shared" ref="J174" si="146">J175</f>
        <v>0</v>
      </c>
      <c r="K174" s="36">
        <f t="shared" ref="K174" si="147">K175</f>
        <v>0</v>
      </c>
      <c r="L174" s="62">
        <f t="shared" ref="L174" si="148">L175</f>
        <v>0</v>
      </c>
      <c r="M174" s="63">
        <f t="shared" ref="M174" si="149">M175</f>
        <v>0</v>
      </c>
      <c r="N174" s="63">
        <f t="shared" ref="N174" si="150">N175</f>
        <v>0</v>
      </c>
      <c r="O174" s="63">
        <f>O175</f>
        <v>0</v>
      </c>
      <c r="P174" s="33" t="s">
        <v>21</v>
      </c>
      <c r="Q174" s="38">
        <v>26</v>
      </c>
      <c r="R174" s="7"/>
      <c r="S174" s="11"/>
      <c r="T174" s="11"/>
      <c r="U174" s="24" t="s">
        <v>38</v>
      </c>
    </row>
    <row r="175" spans="1:21" ht="16.5" customHeight="1">
      <c r="A175" s="34"/>
      <c r="B175" s="5" t="s">
        <v>6</v>
      </c>
      <c r="C175" s="5"/>
      <c r="D175" s="3">
        <f>E175+F175+G175+H175+I175+J175+K175+L175+M175+N175+O175</f>
        <v>98</v>
      </c>
      <c r="E175" s="3">
        <v>0</v>
      </c>
      <c r="F175" s="3">
        <v>0</v>
      </c>
      <c r="G175" s="3">
        <v>0</v>
      </c>
      <c r="H175" s="3">
        <v>98</v>
      </c>
      <c r="I175" s="3">
        <v>0</v>
      </c>
      <c r="J175" s="3">
        <v>0</v>
      </c>
      <c r="K175" s="3">
        <v>0</v>
      </c>
      <c r="L175" s="70">
        <v>0</v>
      </c>
      <c r="M175" s="71">
        <v>0</v>
      </c>
      <c r="N175" s="71">
        <v>0</v>
      </c>
      <c r="O175" s="71">
        <v>0</v>
      </c>
      <c r="P175" s="33"/>
      <c r="Q175" s="33"/>
      <c r="R175" s="7"/>
      <c r="S175" s="11"/>
      <c r="T175" s="11"/>
    </row>
    <row r="176" spans="1:21" ht="72" customHeight="1">
      <c r="A176" s="52">
        <v>69</v>
      </c>
      <c r="B176" s="67" t="s">
        <v>70</v>
      </c>
      <c r="C176" s="35"/>
      <c r="D176" s="36">
        <f>D177</f>
        <v>47.5</v>
      </c>
      <c r="E176" s="36">
        <f t="shared" ref="E176" si="151">E177</f>
        <v>47.5</v>
      </c>
      <c r="F176" s="36">
        <f t="shared" ref="F176" si="152">F177</f>
        <v>0</v>
      </c>
      <c r="G176" s="36">
        <f t="shared" ref="G176" si="153">G177</f>
        <v>0</v>
      </c>
      <c r="H176" s="36">
        <f t="shared" ref="H176" si="154">H177</f>
        <v>0</v>
      </c>
      <c r="I176" s="36">
        <f t="shared" ref="I176" si="155">I177</f>
        <v>0</v>
      </c>
      <c r="J176" s="36">
        <f t="shared" ref="J176" si="156">J177</f>
        <v>0</v>
      </c>
      <c r="K176" s="36">
        <f t="shared" ref="K176" si="157">K177</f>
        <v>0</v>
      </c>
      <c r="L176" s="62">
        <f t="shared" ref="L176" si="158">L177</f>
        <v>0</v>
      </c>
      <c r="M176" s="63">
        <f t="shared" ref="M176" si="159">M177</f>
        <v>0</v>
      </c>
      <c r="N176" s="63">
        <f t="shared" ref="N176" si="160">N177</f>
        <v>0</v>
      </c>
      <c r="O176" s="63">
        <f>O177</f>
        <v>0</v>
      </c>
      <c r="P176" s="33" t="s">
        <v>21</v>
      </c>
      <c r="Q176" s="38">
        <v>26</v>
      </c>
      <c r="R176" s="6"/>
      <c r="S176" s="11"/>
      <c r="T176" s="11"/>
      <c r="U176" s="24" t="s">
        <v>38</v>
      </c>
    </row>
    <row r="177" spans="1:21">
      <c r="A177" s="34"/>
      <c r="B177" s="5" t="s">
        <v>6</v>
      </c>
      <c r="C177" s="5"/>
      <c r="D177" s="3">
        <f>E177+F177+G177+H177+I177+J177+K177+L177+M177+N177+O177</f>
        <v>47.5</v>
      </c>
      <c r="E177" s="3">
        <v>47.5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70">
        <v>0</v>
      </c>
      <c r="M177" s="71">
        <v>0</v>
      </c>
      <c r="N177" s="71">
        <v>0</v>
      </c>
      <c r="O177" s="71">
        <v>0</v>
      </c>
      <c r="P177" s="33"/>
      <c r="Q177" s="33"/>
      <c r="R177" s="6"/>
      <c r="S177" s="11"/>
      <c r="T177" s="11"/>
    </row>
    <row r="178" spans="1:21" ht="74.25" customHeight="1">
      <c r="A178" s="52">
        <v>70</v>
      </c>
      <c r="B178" s="67" t="s">
        <v>71</v>
      </c>
      <c r="C178" s="35"/>
      <c r="D178" s="36">
        <f t="shared" ref="D178:O178" si="161">D179</f>
        <v>12</v>
      </c>
      <c r="E178" s="36">
        <f t="shared" si="161"/>
        <v>12</v>
      </c>
      <c r="F178" s="36">
        <f t="shared" si="161"/>
        <v>0</v>
      </c>
      <c r="G178" s="36">
        <f t="shared" si="161"/>
        <v>0</v>
      </c>
      <c r="H178" s="36">
        <f t="shared" si="161"/>
        <v>0</v>
      </c>
      <c r="I178" s="36">
        <f t="shared" si="161"/>
        <v>0</v>
      </c>
      <c r="J178" s="36">
        <f t="shared" si="161"/>
        <v>0</v>
      </c>
      <c r="K178" s="36">
        <f t="shared" si="161"/>
        <v>0</v>
      </c>
      <c r="L178" s="62">
        <f t="shared" si="161"/>
        <v>0</v>
      </c>
      <c r="M178" s="63">
        <f t="shared" si="161"/>
        <v>0</v>
      </c>
      <c r="N178" s="63">
        <f t="shared" si="161"/>
        <v>0</v>
      </c>
      <c r="O178" s="63">
        <f t="shared" si="161"/>
        <v>0</v>
      </c>
      <c r="P178" s="33" t="s">
        <v>21</v>
      </c>
      <c r="Q178" s="38">
        <v>26</v>
      </c>
      <c r="R178" s="6"/>
      <c r="S178" s="11"/>
      <c r="T178" s="11"/>
      <c r="U178" s="24"/>
    </row>
    <row r="179" spans="1:21" ht="15.75" customHeight="1">
      <c r="A179" s="111"/>
      <c r="B179" s="5" t="s">
        <v>6</v>
      </c>
      <c r="C179" s="112"/>
      <c r="D179" s="3">
        <f>SUM(E179:O179)</f>
        <v>12</v>
      </c>
      <c r="E179" s="3">
        <v>12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70">
        <v>0</v>
      </c>
      <c r="M179" s="71">
        <v>0</v>
      </c>
      <c r="N179" s="71">
        <v>0</v>
      </c>
      <c r="O179" s="71">
        <v>0</v>
      </c>
      <c r="P179" s="114"/>
      <c r="Q179" s="114"/>
      <c r="R179" s="6"/>
      <c r="S179" s="11"/>
      <c r="T179" s="11"/>
      <c r="U179" s="24"/>
    </row>
    <row r="180" spans="1:21" ht="43.5" customHeight="1">
      <c r="A180" s="111">
        <v>71</v>
      </c>
      <c r="B180" s="118" t="s">
        <v>58</v>
      </c>
      <c r="C180" s="112"/>
      <c r="D180" s="113">
        <f t="shared" ref="D180:O180" si="162">D181</f>
        <v>80</v>
      </c>
      <c r="E180" s="113">
        <f t="shared" si="162"/>
        <v>0</v>
      </c>
      <c r="F180" s="113">
        <f t="shared" si="162"/>
        <v>0</v>
      </c>
      <c r="G180" s="113">
        <f t="shared" si="162"/>
        <v>0</v>
      </c>
      <c r="H180" s="113">
        <f t="shared" si="162"/>
        <v>0</v>
      </c>
      <c r="I180" s="113">
        <f t="shared" si="162"/>
        <v>0</v>
      </c>
      <c r="J180" s="113">
        <f t="shared" si="162"/>
        <v>0</v>
      </c>
      <c r="K180" s="113">
        <f t="shared" si="162"/>
        <v>0</v>
      </c>
      <c r="L180" s="62">
        <f t="shared" si="162"/>
        <v>0</v>
      </c>
      <c r="M180" s="63">
        <v>80</v>
      </c>
      <c r="N180" s="63">
        <f t="shared" si="162"/>
        <v>0</v>
      </c>
      <c r="O180" s="63">
        <f t="shared" si="162"/>
        <v>0</v>
      </c>
      <c r="P180" s="114" t="s">
        <v>21</v>
      </c>
      <c r="Q180" s="114"/>
      <c r="R180" s="6"/>
      <c r="S180" s="117">
        <v>310</v>
      </c>
      <c r="T180" s="11"/>
      <c r="U180" s="24"/>
    </row>
    <row r="181" spans="1:21" ht="14.25" customHeight="1">
      <c r="A181" s="79"/>
      <c r="B181" s="5" t="s">
        <v>6</v>
      </c>
      <c r="C181" s="5"/>
      <c r="D181" s="3">
        <f>SUM(E181:O181)</f>
        <v>80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70">
        <v>0</v>
      </c>
      <c r="M181" s="71">
        <v>80</v>
      </c>
      <c r="N181" s="71">
        <v>0</v>
      </c>
      <c r="O181" s="71">
        <v>0</v>
      </c>
      <c r="P181" s="82"/>
      <c r="Q181" s="82"/>
      <c r="R181" s="6"/>
      <c r="S181" s="11"/>
      <c r="T181" s="11"/>
      <c r="U181" s="24"/>
    </row>
    <row r="182" spans="1:21" ht="44.25" customHeight="1">
      <c r="A182" s="79">
        <v>72</v>
      </c>
      <c r="B182" s="80" t="s">
        <v>83</v>
      </c>
      <c r="C182" s="80"/>
      <c r="D182" s="81">
        <f>D183</f>
        <v>7.4</v>
      </c>
      <c r="E182" s="81">
        <f t="shared" ref="E182:J182" si="163">E183</f>
        <v>0</v>
      </c>
      <c r="F182" s="81">
        <f t="shared" si="163"/>
        <v>0</v>
      </c>
      <c r="G182" s="81">
        <f t="shared" si="163"/>
        <v>0</v>
      </c>
      <c r="H182" s="81">
        <f t="shared" si="163"/>
        <v>0</v>
      </c>
      <c r="I182" s="81">
        <f t="shared" si="163"/>
        <v>0</v>
      </c>
      <c r="J182" s="28">
        <f t="shared" si="163"/>
        <v>0</v>
      </c>
      <c r="K182" s="28">
        <v>0</v>
      </c>
      <c r="L182" s="62">
        <f>L183</f>
        <v>7.4</v>
      </c>
      <c r="M182" s="63">
        <v>0</v>
      </c>
      <c r="N182" s="63">
        <f t="shared" ref="N182" si="164">N183</f>
        <v>0</v>
      </c>
      <c r="O182" s="63">
        <f>O183</f>
        <v>0</v>
      </c>
      <c r="P182" s="82" t="s">
        <v>21</v>
      </c>
      <c r="Q182" s="82">
        <v>26</v>
      </c>
      <c r="R182" s="6"/>
      <c r="S182" s="11"/>
      <c r="T182" s="11"/>
      <c r="U182" s="24"/>
    </row>
    <row r="183" spans="1:21" ht="14.25" customHeight="1">
      <c r="A183" s="79"/>
      <c r="B183" s="5" t="s">
        <v>6</v>
      </c>
      <c r="C183" s="5"/>
      <c r="D183" s="3">
        <f>SUM(E183:O183)</f>
        <v>7.4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70">
        <v>7.4</v>
      </c>
      <c r="M183" s="71">
        <v>0</v>
      </c>
      <c r="N183" s="71">
        <v>0</v>
      </c>
      <c r="O183" s="71">
        <v>0</v>
      </c>
      <c r="P183" s="82"/>
      <c r="Q183" s="120"/>
      <c r="R183" s="6"/>
      <c r="S183" s="11"/>
      <c r="T183" s="11"/>
      <c r="U183" s="24"/>
    </row>
    <row r="184" spans="1:21">
      <c r="A184" s="39"/>
      <c r="B184" s="157" t="s">
        <v>85</v>
      </c>
      <c r="C184" s="157"/>
      <c r="D184" s="157"/>
      <c r="E184" s="157"/>
      <c r="F184" s="157"/>
      <c r="G184" s="157"/>
      <c r="H184" s="157"/>
      <c r="I184" s="157"/>
      <c r="J184" s="157"/>
      <c r="K184" s="157"/>
      <c r="L184" s="157"/>
      <c r="M184" s="157"/>
      <c r="N184" s="157"/>
      <c r="O184" s="157"/>
      <c r="P184" s="157"/>
      <c r="Q184" s="157"/>
      <c r="R184" s="6"/>
      <c r="S184" s="11"/>
      <c r="T184" s="11"/>
    </row>
    <row r="185" spans="1:21" ht="42">
      <c r="A185" s="39"/>
      <c r="B185" s="35" t="s">
        <v>3</v>
      </c>
      <c r="C185" s="35"/>
      <c r="D185" s="36">
        <f>D186</f>
        <v>47225.55</v>
      </c>
      <c r="E185" s="36">
        <f t="shared" ref="E185" si="165">E186</f>
        <v>0</v>
      </c>
      <c r="F185" s="36">
        <f t="shared" ref="F185" si="166">F186</f>
        <v>1882</v>
      </c>
      <c r="G185" s="36">
        <f t="shared" ref="G185" si="167">G186</f>
        <v>3524.75</v>
      </c>
      <c r="H185" s="36">
        <f t="shared" ref="H185" si="168">H186</f>
        <v>4564.7500000000009</v>
      </c>
      <c r="I185" s="36">
        <f t="shared" ref="I185" si="169">I186</f>
        <v>5823.85</v>
      </c>
      <c r="J185" s="36">
        <f t="shared" ref="J185" si="170">J186</f>
        <v>5998.15</v>
      </c>
      <c r="K185" s="36">
        <f t="shared" ref="K185" si="171">K186</f>
        <v>6037.6</v>
      </c>
      <c r="L185" s="62">
        <f>L186</f>
        <v>6182.2000000000007</v>
      </c>
      <c r="M185" s="63">
        <f>M186</f>
        <v>6492.5999999999995</v>
      </c>
      <c r="N185" s="63">
        <f t="shared" ref="N185" si="172">N186</f>
        <v>6644.6500000000005</v>
      </c>
      <c r="O185" s="63">
        <f>O186</f>
        <v>7270.0999999999995</v>
      </c>
      <c r="P185" s="37"/>
      <c r="Q185" s="37"/>
      <c r="R185" s="6"/>
      <c r="S185" s="11"/>
      <c r="T185" s="11"/>
    </row>
    <row r="186" spans="1:21">
      <c r="A186" s="5"/>
      <c r="B186" s="5" t="s">
        <v>6</v>
      </c>
      <c r="C186" s="5"/>
      <c r="D186" s="3">
        <f>D188+D190+D192</f>
        <v>47225.55</v>
      </c>
      <c r="E186" s="3">
        <f t="shared" ref="E186:N186" si="173">E188+E190+E192</f>
        <v>0</v>
      </c>
      <c r="F186" s="3">
        <f t="shared" si="173"/>
        <v>1882</v>
      </c>
      <c r="G186" s="3">
        <f t="shared" si="173"/>
        <v>3524.75</v>
      </c>
      <c r="H186" s="3">
        <f t="shared" si="173"/>
        <v>4564.7500000000009</v>
      </c>
      <c r="I186" s="3">
        <f t="shared" si="173"/>
        <v>5823.85</v>
      </c>
      <c r="J186" s="3">
        <f t="shared" si="173"/>
        <v>5998.15</v>
      </c>
      <c r="K186" s="3">
        <f t="shared" si="173"/>
        <v>6037.6</v>
      </c>
      <c r="L186" s="70">
        <f>L188+L190+L192</f>
        <v>6182.2000000000007</v>
      </c>
      <c r="M186" s="71">
        <f>M188+M190+M192</f>
        <v>6492.5999999999995</v>
      </c>
      <c r="N186" s="71">
        <f t="shared" si="173"/>
        <v>6644.6500000000005</v>
      </c>
      <c r="O186" s="71">
        <f>O188+O190+O192</f>
        <v>7270.0999999999995</v>
      </c>
      <c r="P186" s="37"/>
      <c r="Q186" s="37"/>
      <c r="R186" s="7"/>
      <c r="S186" s="11"/>
      <c r="T186" s="11"/>
    </row>
    <row r="187" spans="1:21" ht="33" customHeight="1">
      <c r="A187" s="55">
        <v>73</v>
      </c>
      <c r="B187" s="42" t="s">
        <v>17</v>
      </c>
      <c r="C187" s="35"/>
      <c r="D187" s="36">
        <f>D188</f>
        <v>43027.57</v>
      </c>
      <c r="E187" s="36">
        <f t="shared" ref="E187" si="174">E188</f>
        <v>0</v>
      </c>
      <c r="F187" s="36">
        <f t="shared" ref="F187" si="175">F188</f>
        <v>1554.3</v>
      </c>
      <c r="G187" s="36">
        <f t="shared" ref="G187" si="176">G188</f>
        <v>2761.38</v>
      </c>
      <c r="H187" s="36">
        <f t="shared" ref="H187" si="177">H188</f>
        <v>3915.76</v>
      </c>
      <c r="I187" s="15">
        <f t="shared" ref="I187" si="178">I188</f>
        <v>5492.2</v>
      </c>
      <c r="J187" s="28">
        <f t="shared" ref="J187" si="179">J188</f>
        <v>5496</v>
      </c>
      <c r="K187" s="28">
        <v>5680.3</v>
      </c>
      <c r="L187" s="62">
        <f>L188</f>
        <v>5736.68</v>
      </c>
      <c r="M187" s="64">
        <f>M188</f>
        <v>6170.9</v>
      </c>
      <c r="N187" s="63">
        <f t="shared" ref="N187" si="180">N188</f>
        <v>6195.05</v>
      </c>
      <c r="O187" s="63">
        <f>O188</f>
        <v>6802.4</v>
      </c>
      <c r="P187" s="33" t="s">
        <v>20</v>
      </c>
      <c r="Q187" s="40">
        <v>27</v>
      </c>
      <c r="R187" s="7"/>
      <c r="S187" s="21" t="s">
        <v>41</v>
      </c>
      <c r="T187" s="21" t="s">
        <v>37</v>
      </c>
    </row>
    <row r="188" spans="1:21">
      <c r="A188" s="5"/>
      <c r="B188" s="5" t="s">
        <v>6</v>
      </c>
      <c r="C188" s="5"/>
      <c r="D188" s="3">
        <f>E188+F188+G188+H188+I188+J188+K188+L188+M188+N188+O192</f>
        <v>43027.57</v>
      </c>
      <c r="E188" s="3">
        <v>0</v>
      </c>
      <c r="F188" s="3">
        <v>1554.3</v>
      </c>
      <c r="G188" s="3">
        <v>2761.38</v>
      </c>
      <c r="H188" s="3">
        <v>3915.76</v>
      </c>
      <c r="I188" s="3">
        <v>5492.2</v>
      </c>
      <c r="J188" s="30">
        <v>5496</v>
      </c>
      <c r="K188" s="30">
        <v>5680.3</v>
      </c>
      <c r="L188" s="70">
        <v>5736.68</v>
      </c>
      <c r="M188" s="71">
        <v>6170.9</v>
      </c>
      <c r="N188" s="71">
        <v>6195.05</v>
      </c>
      <c r="O188" s="71">
        <v>6802.4</v>
      </c>
      <c r="P188" s="33"/>
      <c r="Q188" s="33"/>
      <c r="R188" s="7"/>
      <c r="S188" s="11"/>
      <c r="T188" s="11"/>
    </row>
    <row r="189" spans="1:21" ht="43.5" customHeight="1">
      <c r="A189" s="59">
        <v>74</v>
      </c>
      <c r="B189" s="42" t="s">
        <v>18</v>
      </c>
      <c r="C189" s="35"/>
      <c r="D189" s="36">
        <f>D190</f>
        <v>3606.5699999999997</v>
      </c>
      <c r="E189" s="36">
        <f t="shared" ref="E189" si="181">E190</f>
        <v>0</v>
      </c>
      <c r="F189" s="36">
        <f>F190</f>
        <v>327.7</v>
      </c>
      <c r="G189" s="36">
        <f t="shared" ref="G189" si="182">G190</f>
        <v>389.6</v>
      </c>
      <c r="H189" s="36">
        <f t="shared" ref="H189" si="183">H190</f>
        <v>607.1</v>
      </c>
      <c r="I189" s="15">
        <f t="shared" ref="I189" si="184">I190</f>
        <v>284.8</v>
      </c>
      <c r="J189" s="28">
        <f t="shared" ref="J189" si="185">J190</f>
        <v>470.95</v>
      </c>
      <c r="K189" s="28">
        <v>352.2</v>
      </c>
      <c r="L189" s="62">
        <v>302.14999999999998</v>
      </c>
      <c r="M189" s="64">
        <f t="shared" ref="M189" si="186">M190</f>
        <v>298.7</v>
      </c>
      <c r="N189" s="64">
        <f t="shared" ref="N189" si="187">N190</f>
        <v>425.6</v>
      </c>
      <c r="O189" s="64">
        <f>O190</f>
        <v>442.7</v>
      </c>
      <c r="P189" s="33" t="s">
        <v>20</v>
      </c>
      <c r="Q189" s="40">
        <v>28</v>
      </c>
      <c r="R189" s="7"/>
      <c r="S189" s="21" t="s">
        <v>41</v>
      </c>
      <c r="T189" s="21" t="s">
        <v>37</v>
      </c>
    </row>
    <row r="190" spans="1:21">
      <c r="A190" s="5"/>
      <c r="B190" s="5" t="s">
        <v>6</v>
      </c>
      <c r="C190" s="5"/>
      <c r="D190" s="3">
        <f>E190+F190+G190+H190+I190+J190+K190+L190+M190+N190+O192</f>
        <v>3606.5699999999997</v>
      </c>
      <c r="E190" s="3">
        <v>0</v>
      </c>
      <c r="F190" s="3">
        <v>327.7</v>
      </c>
      <c r="G190" s="3">
        <v>389.6</v>
      </c>
      <c r="H190" s="3">
        <v>607.1</v>
      </c>
      <c r="I190" s="16">
        <v>284.8</v>
      </c>
      <c r="J190" s="30">
        <v>470.95</v>
      </c>
      <c r="K190" s="30">
        <v>352.2</v>
      </c>
      <c r="L190" s="70">
        <v>424.92</v>
      </c>
      <c r="M190" s="129">
        <v>298.7</v>
      </c>
      <c r="N190" s="129">
        <v>425.6</v>
      </c>
      <c r="O190" s="129">
        <v>442.7</v>
      </c>
      <c r="P190" s="33"/>
      <c r="Q190" s="33"/>
      <c r="R190" s="6"/>
      <c r="S190" s="11"/>
      <c r="T190" s="11"/>
    </row>
    <row r="191" spans="1:21" ht="22.5" customHeight="1">
      <c r="A191" s="61">
        <v>75</v>
      </c>
      <c r="B191" s="42" t="s">
        <v>19</v>
      </c>
      <c r="C191" s="35"/>
      <c r="D191" s="36">
        <f>D192</f>
        <v>591.41</v>
      </c>
      <c r="E191" s="36">
        <f t="shared" ref="E191" si="188">E192</f>
        <v>0</v>
      </c>
      <c r="F191" s="36">
        <f t="shared" ref="F191" si="189">F192</f>
        <v>0</v>
      </c>
      <c r="G191" s="36">
        <f t="shared" ref="G191" si="190">G192</f>
        <v>373.77</v>
      </c>
      <c r="H191" s="36">
        <f t="shared" ref="H191" si="191">H192</f>
        <v>41.89</v>
      </c>
      <c r="I191" s="15">
        <f t="shared" ref="I191" si="192">I192</f>
        <v>46.85</v>
      </c>
      <c r="J191" s="28">
        <f t="shared" ref="J191" si="193">J192</f>
        <v>31.2</v>
      </c>
      <c r="K191" s="28">
        <v>5.0999999999999996</v>
      </c>
      <c r="L191" s="62">
        <f>L192</f>
        <v>20.6</v>
      </c>
      <c r="M191" s="64">
        <f>M192</f>
        <v>23</v>
      </c>
      <c r="N191" s="64">
        <f>N192</f>
        <v>24</v>
      </c>
      <c r="O191" s="64">
        <f>O192</f>
        <v>25</v>
      </c>
      <c r="P191" s="33" t="s">
        <v>20</v>
      </c>
      <c r="Q191" s="40">
        <v>29</v>
      </c>
      <c r="R191" s="7"/>
      <c r="S191" s="21" t="s">
        <v>41</v>
      </c>
      <c r="T191" s="21" t="s">
        <v>37</v>
      </c>
    </row>
    <row r="192" spans="1:21">
      <c r="A192" s="5"/>
      <c r="B192" s="5" t="s">
        <v>6</v>
      </c>
      <c r="C192" s="5"/>
      <c r="D192" s="3">
        <f>E192+F192+G192+H192+I192+J192+K192+L192+M192+N192+O192</f>
        <v>591.41</v>
      </c>
      <c r="E192" s="3">
        <v>0</v>
      </c>
      <c r="F192" s="3">
        <v>0</v>
      </c>
      <c r="G192" s="3">
        <v>373.77</v>
      </c>
      <c r="H192" s="3">
        <v>41.89</v>
      </c>
      <c r="I192" s="3">
        <v>46.85</v>
      </c>
      <c r="J192" s="3">
        <v>31.2</v>
      </c>
      <c r="K192" s="3">
        <v>5.0999999999999996</v>
      </c>
      <c r="L192" s="70">
        <v>20.6</v>
      </c>
      <c r="M192" s="129">
        <v>23</v>
      </c>
      <c r="N192" s="129">
        <v>24</v>
      </c>
      <c r="O192" s="129">
        <v>25</v>
      </c>
      <c r="P192" s="33"/>
      <c r="Q192" s="33"/>
      <c r="R192" s="6"/>
      <c r="S192" s="11"/>
      <c r="T192" s="11"/>
    </row>
    <row r="193" spans="1:18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123"/>
      <c r="M193" s="123"/>
      <c r="N193" s="123"/>
      <c r="O193" s="123"/>
      <c r="P193" s="2"/>
      <c r="Q193" s="2"/>
      <c r="R193" s="7"/>
    </row>
    <row r="194" spans="1:18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123"/>
      <c r="M194" s="123"/>
      <c r="N194" s="123"/>
      <c r="O194" s="123"/>
      <c r="P194" s="2"/>
      <c r="Q194" s="2"/>
      <c r="R194" s="6"/>
    </row>
    <row r="195" spans="1:18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123"/>
      <c r="M195" s="123"/>
      <c r="N195" s="123"/>
      <c r="O195" s="123"/>
      <c r="P195" s="2"/>
      <c r="Q195" s="2"/>
      <c r="R195" s="10"/>
    </row>
    <row r="196" spans="1:18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123"/>
      <c r="M196" s="123"/>
      <c r="N196" s="123"/>
      <c r="O196" s="123"/>
      <c r="P196" s="2"/>
      <c r="Q196" s="2"/>
      <c r="R196" s="10"/>
    </row>
    <row r="197" spans="1:18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123"/>
      <c r="M197" s="123"/>
      <c r="N197" s="123"/>
      <c r="O197" s="123"/>
      <c r="P197" s="2"/>
      <c r="Q197" s="2"/>
      <c r="R197" s="10"/>
    </row>
    <row r="198" spans="1:18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123"/>
      <c r="M198" s="123"/>
      <c r="N198" s="123"/>
      <c r="O198" s="123"/>
      <c r="P198" s="2"/>
      <c r="Q198" s="2"/>
      <c r="R198" s="10"/>
    </row>
    <row r="199" spans="1:18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123"/>
      <c r="M199" s="123"/>
      <c r="N199" s="123"/>
      <c r="O199" s="123"/>
      <c r="P199" s="2"/>
      <c r="Q199" s="2"/>
      <c r="R199" s="10"/>
    </row>
    <row r="200" spans="1:18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123"/>
      <c r="M200" s="123"/>
      <c r="N200" s="123"/>
      <c r="O200" s="123"/>
      <c r="P200" s="2"/>
      <c r="Q200" s="2"/>
      <c r="R200" s="10"/>
    </row>
    <row r="201" spans="1:18"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123"/>
      <c r="M201" s="123"/>
      <c r="N201" s="123"/>
      <c r="O201" s="123"/>
      <c r="P201" s="2"/>
      <c r="Q201" s="2"/>
      <c r="R201" s="10"/>
    </row>
    <row r="202" spans="1:18"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123"/>
      <c r="M202" s="123"/>
      <c r="N202" s="123"/>
      <c r="O202" s="123"/>
      <c r="P202" s="2"/>
      <c r="Q202" s="2"/>
      <c r="R202" s="10"/>
    </row>
    <row r="203" spans="1:18"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123"/>
      <c r="M203" s="123"/>
      <c r="N203" s="123"/>
      <c r="O203" s="123"/>
      <c r="P203" s="2"/>
      <c r="Q203" s="2"/>
      <c r="R203" s="10"/>
    </row>
    <row r="204" spans="1:18"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123"/>
      <c r="M204" s="123"/>
      <c r="N204" s="123"/>
      <c r="O204" s="123"/>
      <c r="P204" s="2"/>
      <c r="Q204" s="2"/>
      <c r="R204" s="10"/>
    </row>
    <row r="205" spans="1:18"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123"/>
      <c r="M205" s="123"/>
      <c r="N205" s="123"/>
      <c r="O205" s="123"/>
      <c r="P205" s="2"/>
      <c r="Q205" s="2"/>
      <c r="R205" s="10"/>
    </row>
    <row r="206" spans="1:18"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123"/>
      <c r="M206" s="123"/>
      <c r="N206" s="123"/>
      <c r="O206" s="123"/>
      <c r="P206" s="2"/>
      <c r="Q206" s="2"/>
      <c r="R206" s="10"/>
    </row>
    <row r="207" spans="1:18"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123"/>
      <c r="M207" s="123"/>
      <c r="N207" s="123"/>
      <c r="O207" s="123"/>
      <c r="P207" s="2"/>
      <c r="Q207" s="2"/>
      <c r="R207" s="10"/>
    </row>
    <row r="208" spans="1:18"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123"/>
      <c r="M208" s="123"/>
      <c r="N208" s="123"/>
      <c r="O208" s="123"/>
      <c r="P208" s="2"/>
      <c r="Q208" s="2"/>
      <c r="R208" s="10"/>
    </row>
    <row r="209" spans="18:18">
      <c r="R209" s="10"/>
    </row>
    <row r="210" spans="18:18">
      <c r="R210" s="10"/>
    </row>
  </sheetData>
  <mergeCells count="25">
    <mergeCell ref="B131:Q131"/>
    <mergeCell ref="B184:Q184"/>
    <mergeCell ref="B119:Q119"/>
    <mergeCell ref="M2:Q2"/>
    <mergeCell ref="B21:Q21"/>
    <mergeCell ref="B93:Q93"/>
    <mergeCell ref="F16:F17"/>
    <mergeCell ref="A4:Q4"/>
    <mergeCell ref="A7:Q7"/>
    <mergeCell ref="A6:Q6"/>
    <mergeCell ref="A5:Q5"/>
    <mergeCell ref="A16:A17"/>
    <mergeCell ref="B16:B17"/>
    <mergeCell ref="D16:D17"/>
    <mergeCell ref="G16:G17"/>
    <mergeCell ref="H16:H17"/>
    <mergeCell ref="E16:E17"/>
    <mergeCell ref="A9:A14"/>
    <mergeCell ref="P9:P14"/>
    <mergeCell ref="T9:T13"/>
    <mergeCell ref="B9:B14"/>
    <mergeCell ref="Q9:Q14"/>
    <mergeCell ref="C9:C14"/>
    <mergeCell ref="D9:O13"/>
    <mergeCell ref="S9:S13"/>
  </mergeCells>
  <pageMargins left="0" right="0" top="0" bottom="0" header="0.31496062992125984" footer="0"/>
  <pageSetup paperSize="9" scale="9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2023-05-25T04:54:00Z</dcterms:modified>
</cp:coreProperties>
</file>