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Лист1!$A$2:$T$160</definedName>
  </definedNames>
  <calcPr calcId="125725"/>
</workbook>
</file>

<file path=xl/calcChain.xml><?xml version="1.0" encoding="utf-8"?>
<calcChain xmlns="http://schemas.openxmlformats.org/spreadsheetml/2006/main">
  <c r="E24" i="1"/>
  <c r="F24"/>
  <c r="G24"/>
  <c r="H24"/>
  <c r="I24"/>
  <c r="M24"/>
  <c r="M22" s="1"/>
  <c r="N24"/>
  <c r="N22"/>
  <c r="L24"/>
  <c r="E113"/>
  <c r="F113"/>
  <c r="G113"/>
  <c r="H113"/>
  <c r="I113"/>
  <c r="K113"/>
  <c r="M113"/>
  <c r="N113"/>
  <c r="L113"/>
  <c r="L55"/>
  <c r="L35"/>
  <c r="L85"/>
  <c r="L65"/>
  <c r="L63"/>
  <c r="N57"/>
  <c r="L25" l="1"/>
  <c r="M155" l="1"/>
  <c r="M154"/>
  <c r="L154"/>
  <c r="L153" s="1"/>
  <c r="L132"/>
  <c r="L128"/>
  <c r="L77"/>
  <c r="L116"/>
  <c r="N112"/>
  <c r="M112"/>
  <c r="L112"/>
  <c r="K112"/>
  <c r="I112"/>
  <c r="H112"/>
  <c r="G112"/>
  <c r="F112"/>
  <c r="D151"/>
  <c r="D127" l="1"/>
  <c r="D131"/>
  <c r="D129"/>
  <c r="D62"/>
  <c r="D142"/>
  <c r="D140"/>
  <c r="D138"/>
  <c r="D136"/>
  <c r="D134"/>
  <c r="D133"/>
  <c r="D130"/>
  <c r="D126"/>
  <c r="D125"/>
  <c r="D121"/>
  <c r="D122"/>
  <c r="D123"/>
  <c r="D120"/>
  <c r="D119"/>
  <c r="D115"/>
  <c r="D57"/>
  <c r="D58"/>
  <c r="D74"/>
  <c r="D66"/>
  <c r="D64"/>
  <c r="D60"/>
  <c r="D54"/>
  <c r="D50"/>
  <c r="D48"/>
  <c r="D46"/>
  <c r="D44"/>
  <c r="D40"/>
  <c r="D38"/>
  <c r="D36"/>
  <c r="D30"/>
  <c r="D28"/>
  <c r="E154"/>
  <c r="F154"/>
  <c r="G154"/>
  <c r="H154"/>
  <c r="I154"/>
  <c r="J154"/>
  <c r="K154"/>
  <c r="M153"/>
  <c r="N154"/>
  <c r="D69"/>
  <c r="E84"/>
  <c r="F84"/>
  <c r="G84"/>
  <c r="H84"/>
  <c r="I84"/>
  <c r="J84"/>
  <c r="K84"/>
  <c r="L84"/>
  <c r="M84"/>
  <c r="N84"/>
  <c r="E102"/>
  <c r="E100" s="1"/>
  <c r="F102"/>
  <c r="F100" s="1"/>
  <c r="G102"/>
  <c r="G100" s="1"/>
  <c r="H102"/>
  <c r="H100" s="1"/>
  <c r="I102"/>
  <c r="I100" s="1"/>
  <c r="J102"/>
  <c r="J100" s="1"/>
  <c r="K102"/>
  <c r="K100" s="1"/>
  <c r="L102"/>
  <c r="L100" s="1"/>
  <c r="M102"/>
  <c r="M100" s="1"/>
  <c r="N102"/>
  <c r="N100" s="1"/>
  <c r="D101"/>
  <c r="N109"/>
  <c r="M109"/>
  <c r="L109"/>
  <c r="K109"/>
  <c r="J109"/>
  <c r="I109"/>
  <c r="H109"/>
  <c r="G109"/>
  <c r="F109"/>
  <c r="E109"/>
  <c r="D109"/>
  <c r="N107"/>
  <c r="M107"/>
  <c r="L107"/>
  <c r="K107"/>
  <c r="J107"/>
  <c r="I107"/>
  <c r="H107"/>
  <c r="G107"/>
  <c r="F107"/>
  <c r="E107"/>
  <c r="D107"/>
  <c r="N105"/>
  <c r="M105"/>
  <c r="L105"/>
  <c r="K105"/>
  <c r="J105"/>
  <c r="I105"/>
  <c r="H105"/>
  <c r="G105"/>
  <c r="F105"/>
  <c r="E105"/>
  <c r="D105"/>
  <c r="D104"/>
  <c r="D102" s="1"/>
  <c r="D103"/>
  <c r="D143"/>
  <c r="D141"/>
  <c r="D139"/>
  <c r="D137"/>
  <c r="D135"/>
  <c r="K70"/>
  <c r="J70"/>
  <c r="D51"/>
  <c r="K76"/>
  <c r="D76" s="1"/>
  <c r="K68"/>
  <c r="J26"/>
  <c r="K52"/>
  <c r="K24" s="1"/>
  <c r="J68"/>
  <c r="J56"/>
  <c r="J78"/>
  <c r="J34"/>
  <c r="D34" s="1"/>
  <c r="J145"/>
  <c r="M59"/>
  <c r="D26" l="1"/>
  <c r="J24"/>
  <c r="D145"/>
  <c r="J113"/>
  <c r="D68"/>
  <c r="D78"/>
  <c r="J112"/>
  <c r="D52"/>
  <c r="D100"/>
  <c r="D70"/>
  <c r="F82"/>
  <c r="N97"/>
  <c r="M97"/>
  <c r="L97"/>
  <c r="K97"/>
  <c r="J97"/>
  <c r="I97"/>
  <c r="H97"/>
  <c r="G97"/>
  <c r="F97"/>
  <c r="E97"/>
  <c r="D97"/>
  <c r="N95"/>
  <c r="M95"/>
  <c r="L95"/>
  <c r="K95"/>
  <c r="J95"/>
  <c r="I95"/>
  <c r="H95"/>
  <c r="G95"/>
  <c r="F95"/>
  <c r="E95"/>
  <c r="D95"/>
  <c r="N93"/>
  <c r="M93"/>
  <c r="L93"/>
  <c r="K93"/>
  <c r="J93"/>
  <c r="I93"/>
  <c r="H93"/>
  <c r="G93"/>
  <c r="F93"/>
  <c r="E93"/>
  <c r="D93"/>
  <c r="N91"/>
  <c r="M91"/>
  <c r="L91"/>
  <c r="K91"/>
  <c r="J91"/>
  <c r="I91"/>
  <c r="H91"/>
  <c r="G91"/>
  <c r="F91"/>
  <c r="E91"/>
  <c r="D91"/>
  <c r="N89"/>
  <c r="M89"/>
  <c r="L89"/>
  <c r="K89"/>
  <c r="J89"/>
  <c r="I89"/>
  <c r="H89"/>
  <c r="G89"/>
  <c r="F89"/>
  <c r="E89"/>
  <c r="D89"/>
  <c r="N87"/>
  <c r="M87"/>
  <c r="L87"/>
  <c r="K87"/>
  <c r="J87"/>
  <c r="I87"/>
  <c r="H87"/>
  <c r="G87"/>
  <c r="F87"/>
  <c r="E87"/>
  <c r="D87"/>
  <c r="E55" l="1"/>
  <c r="F55"/>
  <c r="G55"/>
  <c r="H55"/>
  <c r="I55"/>
  <c r="N55"/>
  <c r="K55"/>
  <c r="F22" l="1"/>
  <c r="F16" s="1"/>
  <c r="F20" s="1"/>
  <c r="G22"/>
  <c r="H22"/>
  <c r="I22"/>
  <c r="E73"/>
  <c r="F73"/>
  <c r="G73"/>
  <c r="H73"/>
  <c r="I73"/>
  <c r="D45"/>
  <c r="N53"/>
  <c r="K53"/>
  <c r="E53"/>
  <c r="F53"/>
  <c r="G53"/>
  <c r="H53"/>
  <c r="I53"/>
  <c r="J82"/>
  <c r="N73"/>
  <c r="M73"/>
  <c r="L73"/>
  <c r="K73"/>
  <c r="N31"/>
  <c r="M31"/>
  <c r="L31"/>
  <c r="K31"/>
  <c r="I31"/>
  <c r="H31"/>
  <c r="G31"/>
  <c r="F31"/>
  <c r="E31"/>
  <c r="D31"/>
  <c r="J73"/>
  <c r="N75"/>
  <c r="E75"/>
  <c r="G75"/>
  <c r="I75"/>
  <c r="J53"/>
  <c r="D53"/>
  <c r="D73"/>
  <c r="E61"/>
  <c r="M61"/>
  <c r="L61"/>
  <c r="K61"/>
  <c r="F61"/>
  <c r="G61"/>
  <c r="H61"/>
  <c r="I61"/>
  <c r="J61"/>
  <c r="L22"/>
  <c r="D23"/>
  <c r="F157"/>
  <c r="E153"/>
  <c r="F153"/>
  <c r="G153"/>
  <c r="H153"/>
  <c r="I153"/>
  <c r="J153"/>
  <c r="K153"/>
  <c r="N153"/>
  <c r="D160"/>
  <c r="D159" s="1"/>
  <c r="J159"/>
  <c r="I159"/>
  <c r="H159"/>
  <c r="G159"/>
  <c r="F159"/>
  <c r="E159"/>
  <c r="D158"/>
  <c r="D157" s="1"/>
  <c r="N157"/>
  <c r="M157"/>
  <c r="L157"/>
  <c r="J157"/>
  <c r="I157"/>
  <c r="H157"/>
  <c r="G157"/>
  <c r="E157"/>
  <c r="D156"/>
  <c r="N155"/>
  <c r="L155"/>
  <c r="J155"/>
  <c r="I155"/>
  <c r="H155"/>
  <c r="G155"/>
  <c r="F155"/>
  <c r="E155"/>
  <c r="E112"/>
  <c r="D112" s="1"/>
  <c r="N150"/>
  <c r="M150"/>
  <c r="L150"/>
  <c r="K150"/>
  <c r="J150"/>
  <c r="I150"/>
  <c r="H150"/>
  <c r="G150"/>
  <c r="F150"/>
  <c r="E150"/>
  <c r="D149"/>
  <c r="D148" s="1"/>
  <c r="N148"/>
  <c r="M148"/>
  <c r="L148"/>
  <c r="K148"/>
  <c r="J148"/>
  <c r="I148"/>
  <c r="H148"/>
  <c r="G148"/>
  <c r="F148"/>
  <c r="E148"/>
  <c r="D147"/>
  <c r="N146"/>
  <c r="M146"/>
  <c r="L146"/>
  <c r="K146"/>
  <c r="J146"/>
  <c r="I146"/>
  <c r="H146"/>
  <c r="G146"/>
  <c r="F146"/>
  <c r="E146"/>
  <c r="F29"/>
  <c r="M116"/>
  <c r="J116"/>
  <c r="I116"/>
  <c r="H116"/>
  <c r="G116"/>
  <c r="F116"/>
  <c r="E71"/>
  <c r="M25"/>
  <c r="N25"/>
  <c r="D83"/>
  <c r="E82"/>
  <c r="G82"/>
  <c r="H82"/>
  <c r="I82"/>
  <c r="I16" s="1"/>
  <c r="I20" s="1"/>
  <c r="K82"/>
  <c r="L82"/>
  <c r="M82"/>
  <c r="N82"/>
  <c r="N144"/>
  <c r="M144"/>
  <c r="L144"/>
  <c r="K144"/>
  <c r="J144"/>
  <c r="I144"/>
  <c r="H144"/>
  <c r="G144"/>
  <c r="F144"/>
  <c r="E144"/>
  <c r="K132"/>
  <c r="J132"/>
  <c r="I132"/>
  <c r="H132"/>
  <c r="G132"/>
  <c r="F132"/>
  <c r="E132"/>
  <c r="J128"/>
  <c r="I128"/>
  <c r="H128"/>
  <c r="G128"/>
  <c r="F128"/>
  <c r="E128"/>
  <c r="K124"/>
  <c r="J124"/>
  <c r="I124"/>
  <c r="H124"/>
  <c r="G124"/>
  <c r="F124"/>
  <c r="E124"/>
  <c r="D86"/>
  <c r="M85"/>
  <c r="I85"/>
  <c r="H85"/>
  <c r="G85"/>
  <c r="F85"/>
  <c r="E85"/>
  <c r="D67"/>
  <c r="N67"/>
  <c r="M67"/>
  <c r="I67"/>
  <c r="H67"/>
  <c r="G67"/>
  <c r="F67"/>
  <c r="E67"/>
  <c r="D65"/>
  <c r="N65"/>
  <c r="J65"/>
  <c r="I65"/>
  <c r="H65"/>
  <c r="G65"/>
  <c r="F65"/>
  <c r="E65"/>
  <c r="N63"/>
  <c r="J63"/>
  <c r="I63"/>
  <c r="H63"/>
  <c r="G63"/>
  <c r="F63"/>
  <c r="E63"/>
  <c r="D59"/>
  <c r="L59"/>
  <c r="K59"/>
  <c r="J59"/>
  <c r="I59"/>
  <c r="H59"/>
  <c r="G59"/>
  <c r="F59"/>
  <c r="E59"/>
  <c r="L45"/>
  <c r="K45"/>
  <c r="J45"/>
  <c r="I45"/>
  <c r="H45"/>
  <c r="G45"/>
  <c r="F45"/>
  <c r="E45"/>
  <c r="D56"/>
  <c r="D80"/>
  <c r="D79" s="1"/>
  <c r="J79"/>
  <c r="I79"/>
  <c r="H79"/>
  <c r="G79"/>
  <c r="F79"/>
  <c r="E79"/>
  <c r="N118"/>
  <c r="M118"/>
  <c r="K118"/>
  <c r="J118"/>
  <c r="I118"/>
  <c r="H118"/>
  <c r="G118"/>
  <c r="F118"/>
  <c r="E118"/>
  <c r="D77"/>
  <c r="K77"/>
  <c r="I77"/>
  <c r="H77"/>
  <c r="G77"/>
  <c r="F77"/>
  <c r="E77"/>
  <c r="D114"/>
  <c r="N114"/>
  <c r="M114"/>
  <c r="L114"/>
  <c r="K114"/>
  <c r="J114"/>
  <c r="I114"/>
  <c r="H114"/>
  <c r="G114"/>
  <c r="F114"/>
  <c r="E114"/>
  <c r="D43"/>
  <c r="N43"/>
  <c r="I43"/>
  <c r="H43"/>
  <c r="G43"/>
  <c r="F43"/>
  <c r="E43"/>
  <c r="D49"/>
  <c r="E49"/>
  <c r="F49"/>
  <c r="G49"/>
  <c r="H49"/>
  <c r="I49"/>
  <c r="J49"/>
  <c r="K49"/>
  <c r="L49"/>
  <c r="M49"/>
  <c r="N49"/>
  <c r="D47"/>
  <c r="E47"/>
  <c r="F47"/>
  <c r="G47"/>
  <c r="H47"/>
  <c r="I47"/>
  <c r="J47"/>
  <c r="K47"/>
  <c r="L47"/>
  <c r="M47"/>
  <c r="N47"/>
  <c r="D42"/>
  <c r="E41"/>
  <c r="F41"/>
  <c r="G41"/>
  <c r="H41"/>
  <c r="I41"/>
  <c r="J41"/>
  <c r="K41"/>
  <c r="L41"/>
  <c r="M41"/>
  <c r="N41"/>
  <c r="D39"/>
  <c r="E39"/>
  <c r="F39"/>
  <c r="G39"/>
  <c r="H39"/>
  <c r="I39"/>
  <c r="K39"/>
  <c r="L39"/>
  <c r="M39"/>
  <c r="N39"/>
  <c r="D37"/>
  <c r="E37"/>
  <c r="F37"/>
  <c r="G37"/>
  <c r="H37"/>
  <c r="I37"/>
  <c r="K37"/>
  <c r="L37"/>
  <c r="M37"/>
  <c r="N37"/>
  <c r="D72"/>
  <c r="D71" s="1"/>
  <c r="F71"/>
  <c r="G71"/>
  <c r="H71"/>
  <c r="I71"/>
  <c r="J71"/>
  <c r="K71"/>
  <c r="L71"/>
  <c r="M71"/>
  <c r="N71"/>
  <c r="D35"/>
  <c r="N35"/>
  <c r="K35"/>
  <c r="H35"/>
  <c r="G35"/>
  <c r="F35"/>
  <c r="E35"/>
  <c r="E33"/>
  <c r="F33"/>
  <c r="G33"/>
  <c r="H33"/>
  <c r="M33"/>
  <c r="N33"/>
  <c r="D33"/>
  <c r="D29"/>
  <c r="D27"/>
  <c r="E29"/>
  <c r="G29"/>
  <c r="H29"/>
  <c r="I29"/>
  <c r="N29"/>
  <c r="E27"/>
  <c r="F27"/>
  <c r="G27"/>
  <c r="H27"/>
  <c r="I27"/>
  <c r="J27"/>
  <c r="N27"/>
  <c r="E25"/>
  <c r="F25"/>
  <c r="G25"/>
  <c r="H25"/>
  <c r="I25"/>
  <c r="D41" l="1"/>
  <c r="D24"/>
  <c r="G16"/>
  <c r="G20" s="1"/>
  <c r="N16"/>
  <c r="H16"/>
  <c r="H20" s="1"/>
  <c r="D132"/>
  <c r="D128"/>
  <c r="D61"/>
  <c r="L16"/>
  <c r="M16"/>
  <c r="D124"/>
  <c r="D118"/>
  <c r="D25"/>
  <c r="D22"/>
  <c r="D85"/>
  <c r="D84"/>
  <c r="D154"/>
  <c r="D153" s="1"/>
  <c r="D144"/>
  <c r="D75"/>
  <c r="D63"/>
  <c r="D146"/>
  <c r="D155"/>
  <c r="D82"/>
  <c r="K22"/>
  <c r="K16" s="1"/>
  <c r="J22"/>
  <c r="J16" s="1"/>
  <c r="D55"/>
  <c r="E22"/>
  <c r="D150"/>
  <c r="J20" l="1"/>
  <c r="K20"/>
  <c r="L20"/>
  <c r="M20"/>
  <c r="N20"/>
  <c r="D117"/>
  <c r="E116"/>
  <c r="D116" l="1"/>
  <c r="D113"/>
  <c r="E16"/>
  <c r="E20" l="1"/>
  <c r="D16"/>
  <c r="D20" s="1"/>
</calcChain>
</file>

<file path=xl/sharedStrings.xml><?xml version="1.0" encoding="utf-8"?>
<sst xmlns="http://schemas.openxmlformats.org/spreadsheetml/2006/main" count="330" uniqueCount="160">
  <si>
    <t>Объём расходов на выполнение мероприятия за счёт всех источников ресурсного обеспечения (тыс. рублей)</t>
  </si>
  <si>
    <t>Номера целевых показателей, на достижение которых направлены мероприятия</t>
  </si>
  <si>
    <t>всего</t>
  </si>
  <si>
    <t xml:space="preserve">ВСЕГО ПО МУНИЦИПАЛЬНОЙ ПРОГРАММЕ, В ТОМ ЧИСЛЕ </t>
  </si>
  <si>
    <t xml:space="preserve">федеральный бюджет </t>
  </si>
  <si>
    <t xml:space="preserve">областной бюджет </t>
  </si>
  <si>
    <t xml:space="preserve">местный бюджет </t>
  </si>
  <si>
    <t>Код раздела, подраздела</t>
  </si>
  <si>
    <t>Код целевой статьи</t>
  </si>
  <si>
    <t>План мероприятий</t>
  </si>
  <si>
    <t xml:space="preserve">по выполнению муниципальной программы </t>
  </si>
  <si>
    <t>"Безопасность жизнедеятельности населения</t>
  </si>
  <si>
    <t>Проведение испытаний пожарных гидрантов</t>
  </si>
  <si>
    <t>Разработка, согласование и утверждение Плана ликвидации аварийных разливов нефтепродуктов</t>
  </si>
  <si>
    <t>Приобретение ранцевых лесных огнетуштителей</t>
  </si>
  <si>
    <t>Обустройство и обслуживание незамерзающих прорубей на открытых источниках противопожарного водоснабжения</t>
  </si>
  <si>
    <t>Создание условий для деятельности добровольных формирований населения по обеспечению общественного порядка</t>
  </si>
  <si>
    <t>Расходы на выплату персоналу казенных учреждений</t>
  </si>
  <si>
    <t>Иные закупки товаров, работ и услуг для обеспечения государственных (муниципальных) нужд</t>
  </si>
  <si>
    <t>Уплата прочих налогов, сборов и иных платежей</t>
  </si>
  <si>
    <t>МКУ МГО "ЕДДС"</t>
  </si>
  <si>
    <t>АМГО</t>
  </si>
  <si>
    <t>МКУ МГО "АХС"</t>
  </si>
  <si>
    <t>МКУ "ЕДДС"</t>
  </si>
  <si>
    <t>Малышевского городского округа на 2015-2024 годы"</t>
  </si>
  <si>
    <t>0310</t>
  </si>
  <si>
    <t>0810112010</t>
  </si>
  <si>
    <t>240</t>
  </si>
  <si>
    <t>0309</t>
  </si>
  <si>
    <t>0406</t>
  </si>
  <si>
    <t>28.</t>
  </si>
  <si>
    <t>Техническое обслуживание АПК "Грифон"</t>
  </si>
  <si>
    <t>Подключение линии интернет для системы оповещения жителей МГО</t>
  </si>
  <si>
    <t>Реконструкция пожарных пирсов в пос. Изумруд и пос. Шамейский</t>
  </si>
  <si>
    <t>Ремонт гидрантов: монтаж, демонтаж, замена, поверка и проведение гидроиспытаний</t>
  </si>
  <si>
    <t>Изготовление листовок и прокламаций по противопожарной тематике</t>
  </si>
  <si>
    <t>Приобретение табличек для указания пожарных гидрантов</t>
  </si>
  <si>
    <t>244</t>
  </si>
  <si>
    <t>0314</t>
  </si>
  <si>
    <t>0820112020</t>
  </si>
  <si>
    <t>084011А100</t>
  </si>
  <si>
    <t>111</t>
  </si>
  <si>
    <t>Организация и проведение информационно-пропагандистских мероприятий по разъяснению сущности терроризма и его общественной опасности</t>
  </si>
  <si>
    <t>Организация и проведение тренировок по отработке порядка действий при угрозе совершения или совершении террористического акта работников объектов (территорий), к антитеррористической защищенности которых установлены отдельные требования нормативными правовыми актами РФ, находящихся в муниципальной собственности или в ведении органов местного самоуправления</t>
  </si>
  <si>
    <t>310</t>
  </si>
  <si>
    <t>Страхование гидротехнического сооружения</t>
  </si>
  <si>
    <t>№ строки</t>
  </si>
  <si>
    <t>Код федераль-ного проекта</t>
  </si>
  <si>
    <t>Испол-нитель        (соиспол-нитель) мероприя-тия</t>
  </si>
  <si>
    <t>Наименование мероприятия/ источники расходов финансирования</t>
  </si>
  <si>
    <t>Организация и проведение проверок соответствия уровня антитеррористической защищенности объектов (территорий), находящихся в муниципальной собственности или ведении органов местного самоуправления предъявляемым требованиям</t>
  </si>
  <si>
    <t xml:space="preserve"> Подпрограмма 1 "Обеспечение первичных мер пожарной безопасности, организация и осуществление мероприятий в области гражданской обороны, предупреждения и ликвидации чрезвычайных ситуаций природного и техногенного характера, безопасности людей на водных объектах на территории Малышевского городского округа"</t>
  </si>
  <si>
    <t xml:space="preserve">Приобретение, замена и установка пожарных гидрантов </t>
  </si>
  <si>
    <t xml:space="preserve"> Подпрограмма 2  Подпрограмма "Противодействие терроризму, предусматривающее принятие и реализацию мер, направленных на профилактику проявлений, терроризма,                                                                                                                                                                                                                                                                                                                                                  а также повышение готовности к минимизации и (или) ликвидации вызванных им последствий"</t>
  </si>
  <si>
    <t xml:space="preserve"> Подпрограмма 5 "Обеспечение деятельности муниципального казенного учреждения "Единая дежурно-диспетчерская служба" Малышевского городского округа"</t>
  </si>
  <si>
    <t xml:space="preserve"> Подпрограмма 4   "Обеспечение общественной безопасности на территориии Малышевского городского округа"</t>
  </si>
  <si>
    <t>Подпрограмма 3 "Профилактика правонарушений, реализация системных мер по противодействию  (профликатике) экстремизма  и радикализма,                                                                                                   предупреждению межнациональных и межрегиональных конфлитов"</t>
  </si>
  <si>
    <t>Изготовление и распространение листовок, прокламаций  и  печатно-агитационной продукции (разной тематики)</t>
  </si>
  <si>
    <t>Согласование и утверждение декларации безопасности гидротехнических сооружений - Малышевская плотина</t>
  </si>
  <si>
    <t xml:space="preserve">Приобретение громкоговорителей с комплектующими устройствами </t>
  </si>
  <si>
    <t xml:space="preserve">Монтаж, наладка и установка громкоговорителей с комплектующими устройствами </t>
  </si>
  <si>
    <t>Установка  и обслуживание пожарных извещателей  в муниципальном жилье</t>
  </si>
  <si>
    <t>Разработка и изготовление графических приложений (карт,  схем)</t>
  </si>
  <si>
    <t>Оборудование минерализованных полос</t>
  </si>
  <si>
    <t>Разработка класса гидротехнических сооружений - Малышевская плотина</t>
  </si>
  <si>
    <t>Текущее содержание и ремонт Малышевской  плотины, в т. ч.: работы по очистке гребня и откосов плотины от естественной растительности, приобретение водомерной рейки, приобретение и установка задвижки водоспуска</t>
  </si>
  <si>
    <t>Разработка, согласование и утверждение Паспорта безопасности территории МГО</t>
  </si>
  <si>
    <t>Приобретение уличных аншлагов, в т. ч. по противопожарной тематике и водным объектам</t>
  </si>
  <si>
    <t>Установка уличных аншлагов, в т. ч. по противопожарной тематике и водным объектам</t>
  </si>
  <si>
    <t>Приобретение  пожарных извещателей  для муниц.жилья (многодетные семьи, соц.ст. и т.д.)</t>
  </si>
  <si>
    <t>Совершенствование работы по обучению населения МГО действиям в военное время -  для учебно-консультационного пункта по ГО МГО</t>
  </si>
  <si>
    <t>Подготовка внештатных инструкторов пожарной профилактики в  учреждениях</t>
  </si>
  <si>
    <t>Подготовка должностных лиц и специалистов гражданской обороны по необходимым категориям обучения</t>
  </si>
  <si>
    <t>Социальная реклама по профилактике  терроризма (приобретение листовок)</t>
  </si>
  <si>
    <t>Обеспечение изготовления и размещения в средствах массовой информации (включая официальный сайт МГО) информационных материалов по вопросам профилактики терроризма</t>
  </si>
  <si>
    <t>Обеспечение функционирования АПК "Безопасный город", в т. ч.: техническое обслуживание видеосистемы</t>
  </si>
  <si>
    <t>Обеспечение функционирования АПК "Безопасный город", в т. ч.: сопровождение ПО видеосистемы</t>
  </si>
  <si>
    <t>Приобретение материалов, видеокамер с пуско-налад.оборудованием для системы видеонаблюдения, системы видеонаблюдения АПК "Безопасный город"</t>
  </si>
  <si>
    <t>Монтаж и установка видеокамер с пуско-налад.оборудованием системы видеонаблюдения АПК "Безопасный город"</t>
  </si>
  <si>
    <t xml:space="preserve">Программное обеспечение  АПК "Безопасный город", в т. ч. приобретение оборудования </t>
  </si>
  <si>
    <t xml:space="preserve">Программное обеспечение  АПК "Безопасный город",  в т. ч. интернет </t>
  </si>
  <si>
    <t>Приобретение металлодетекторов рамочных и ручных в муниц.образовательные и дошкольные учреждения, учреждения культуры и спорта</t>
  </si>
  <si>
    <t>Приобретение системы видеонаблюдения на объектах - муниц.образовательные и дошкольные учреждения, учреждения культуры и спорта</t>
  </si>
  <si>
    <t>Монтаж и наладка системы видеонаблюдения на объектах -муниц.образовательные и дошкольные учреждения, учреждения культуры и спорта</t>
  </si>
  <si>
    <t>Организация и проведение заседаний АТК МГО</t>
  </si>
  <si>
    <t>Приобретение первичных  средств пожаротушения (укомплектованных пожарных щитов, ящиков для песка) в п. Изумруд, п. Шамейка, п. Чапаева</t>
  </si>
  <si>
    <t>Установка первичных средств пожаротушения (укомплектованных пожарных щитов, ящиков для песка)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</si>
  <si>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</si>
  <si>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</si>
  <si>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</si>
  <si>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</si>
  <si>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</si>
  <si>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</si>
  <si>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</si>
  <si>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</si>
  <si>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</si>
  <si>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</si>
  <si>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</si>
  <si>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</si>
  <si>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</si>
  <si>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</si>
  <si>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</si>
  <si>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</si>
  <si>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</si>
  <si>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</si>
  <si>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</si>
  <si>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</si>
  <si>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</si>
  <si>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</si>
  <si>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</si>
  <si>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</si>
  <si>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</si>
  <si>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</si>
  <si>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</si>
  <si>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</si>
  <si>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</si>
  <si>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</si>
  <si>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</si>
  <si>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</si>
  <si>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</si>
  <si>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</si>
  <si>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</si>
  <si>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</si>
  <si>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</si>
  <si>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</si>
  <si>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</si>
  <si>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</si>
  <si>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</si>
  <si>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</si>
  <si>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</si>
  <si>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</si>
  <si>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</si>
  <si>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</si>
  <si>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</si>
  <si>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</si>
  <si>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</si>
  <si>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</si>
  <si>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</si>
  <si>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</si>
  <si>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55.</t>
  </si>
  <si>
    <t>54.</t>
  </si>
  <si>
    <t>56.</t>
  </si>
  <si>
    <t>57.</t>
  </si>
  <si>
    <t>58.</t>
  </si>
  <si>
    <t>59.</t>
  </si>
  <si>
    <t>60.</t>
  </si>
  <si>
    <t>61.</t>
  </si>
  <si>
    <t>Программное обеспечение Video Net АПК "Безопасный город"</t>
  </si>
  <si>
    <t>Услуги подвижной мобильной связи ПК "Грифон"</t>
  </si>
  <si>
    <t>Проведение проверок состояния антитеррористической защищенности мест массового пребывания людей</t>
  </si>
  <si>
    <t xml:space="preserve">Организация и проведение заседаний МВКПП </t>
  </si>
  <si>
    <t>Социальная реклама по профилактике правонарушений, экстремизма и радикализма  (приобретение листовок, брошюр, прокламаций)</t>
  </si>
  <si>
    <t>Организация и проведение информационно-пропагандистских мероприятий по разъяснению сущности правонарушений, экстремизма и их общественной опасности</t>
  </si>
  <si>
    <t>Обеспечение изготовления и размещения в средствах массовой информации (включая официальный сайт МГО) информационных материалов по вопросам профилактики правонарушений и экстремизма</t>
  </si>
  <si>
    <t>Монтаж оборудования для оптических линий связи</t>
  </si>
  <si>
    <t>Приобретение оборудование для оптической линии АПК "Безопасный город" (аудио -видео модуль)</t>
  </si>
  <si>
    <t>Услуги по  оптической линии связи АПК "Безопасный город" (аудио-видео модуль)</t>
  </si>
  <si>
    <t>Обеспечение функционирования АПК "Безопасный город" объект "Парк им. Хохлова О.И.", в т.ч. техническое обслуживание</t>
  </si>
  <si>
    <t>Обеспечение функционирования АПК "Безопасный город" объект "Парк им. Хохлова О.И.", в т.ч. сопровождение ПО</t>
  </si>
  <si>
    <r>
      <t xml:space="preserve">Приложение № 3 
от </t>
    </r>
    <r>
      <rPr>
        <u/>
        <sz val="10"/>
        <color theme="1"/>
        <rFont val="Liberation Serif"/>
        <family val="1"/>
        <charset val="204"/>
      </rPr>
      <t>14.01.2022</t>
    </r>
    <r>
      <rPr>
        <sz val="10"/>
        <color theme="1"/>
        <rFont val="Liberation Serif"/>
        <family val="1"/>
        <charset val="204"/>
      </rPr>
      <t xml:space="preserve"> № </t>
    </r>
    <r>
      <rPr>
        <u/>
        <sz val="10"/>
        <color theme="1"/>
        <rFont val="Liberation Serif"/>
        <family val="1"/>
        <charset val="204"/>
      </rPr>
      <t>16-ПГ</t>
    </r>
    <r>
      <rPr>
        <sz val="10"/>
        <color theme="1"/>
        <rFont val="Liberation Serif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</si>
</sst>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8"/>
      <color rgb="FF000000"/>
      <name val="Liberation Serif"/>
      <family val="1"/>
      <charset val="204"/>
    </font>
    <font>
      <b/>
      <sz val="8"/>
      <color rgb="FF000000"/>
      <name val="Liberation Serif"/>
      <family val="1"/>
      <charset val="204"/>
    </font>
    <font>
      <sz val="8"/>
      <name val="Liberation Serif"/>
      <family val="1"/>
      <charset val="204"/>
    </font>
    <font>
      <sz val="10"/>
      <color rgb="FF000000"/>
      <name val="Arial Cyr"/>
      <family val="2"/>
    </font>
    <font>
      <sz val="10"/>
      <color rgb="FF000000"/>
      <name val="Liberation Serif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14"/>
      <color rgb="FF000000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0"/>
      <color theme="1"/>
      <name val="Liberation Serif"/>
      <family val="1"/>
      <charset val="204"/>
    </font>
    <font>
      <b/>
      <sz val="8"/>
      <name val="Liberation Serif"/>
      <family val="1"/>
      <charset val="204"/>
    </font>
    <font>
      <b/>
      <sz val="8"/>
      <color rgb="FFFF0000"/>
      <name val="Liberation Serif"/>
      <family val="1"/>
      <charset val="204"/>
    </font>
    <font>
      <sz val="10"/>
      <name val="Liberation Serif"/>
      <family val="1"/>
      <charset val="204"/>
    </font>
    <font>
      <b/>
      <sz val="8"/>
      <color theme="1"/>
      <name val="Liberation Serif"/>
      <family val="1"/>
      <charset val="204"/>
    </font>
    <font>
      <sz val="8"/>
      <color theme="1"/>
      <name val="Liberation Serif"/>
      <family val="1"/>
      <charset val="204"/>
    </font>
    <font>
      <sz val="8"/>
      <color theme="1"/>
      <name val="Liberation Serif"/>
      <family val="1"/>
      <charset val="204"/>
    </font>
    <font>
      <u/>
      <sz val="10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9" fontId="4" fillId="0" borderId="1">
      <alignment horizontal="center" vertical="top" shrinkToFit="1"/>
    </xf>
    <xf numFmtId="0" fontId="6" fillId="0" borderId="0"/>
  </cellStyleXfs>
  <cellXfs count="101">
    <xf numFmtId="0" fontId="0" fillId="0" borderId="0" xfId="0"/>
    <xf numFmtId="0" fontId="0" fillId="0" borderId="0" xfId="0" applyFill="1"/>
    <xf numFmtId="0" fontId="9" fillId="0" borderId="0" xfId="0" applyFont="1" applyFill="1"/>
    <xf numFmtId="2" fontId="1" fillId="0" borderId="2" xfId="0" applyNumberFormat="1" applyFont="1" applyFill="1" applyBorder="1" applyAlignment="1">
      <alignment horizontal="right" vertical="top" wrapText="1"/>
    </xf>
    <xf numFmtId="164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/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/>
    <xf numFmtId="0" fontId="0" fillId="0" borderId="2" xfId="0" applyBorder="1"/>
    <xf numFmtId="1" fontId="5" fillId="0" borderId="2" xfId="1" applyNumberFormat="1" applyFont="1" applyFill="1" applyBorder="1" applyProtection="1">
      <alignment horizontal="center" vertical="top" shrinkToFit="1"/>
    </xf>
    <xf numFmtId="1" fontId="5" fillId="0" borderId="1" xfId="1" applyNumberFormat="1" applyFont="1" applyProtection="1">
      <alignment horizontal="center" vertical="top" shrinkToFit="1"/>
    </xf>
    <xf numFmtId="2" fontId="0" fillId="0" borderId="0" xfId="0" applyNumberFormat="1"/>
    <xf numFmtId="2" fontId="11" fillId="0" borderId="2" xfId="0" applyNumberFormat="1" applyFont="1" applyFill="1" applyBorder="1" applyAlignment="1">
      <alignment horizontal="right" vertical="top" wrapText="1"/>
    </xf>
    <xf numFmtId="2" fontId="3" fillId="0" borderId="2" xfId="0" applyNumberFormat="1" applyFont="1" applyFill="1" applyBorder="1" applyAlignment="1">
      <alignment horizontal="right" vertical="top" wrapText="1"/>
    </xf>
    <xf numFmtId="0" fontId="11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2" fontId="12" fillId="0" borderId="2" xfId="0" applyNumberFormat="1" applyFont="1" applyFill="1" applyBorder="1" applyAlignment="1">
      <alignment horizontal="right" vertical="top" wrapText="1"/>
    </xf>
    <xf numFmtId="49" fontId="5" fillId="0" borderId="1" xfId="1" applyNumberFormat="1" applyFont="1" applyProtection="1">
      <alignment horizontal="center" vertical="top" shrinkToFit="1"/>
    </xf>
    <xf numFmtId="49" fontId="10" fillId="0" borderId="2" xfId="0" applyNumberFormat="1" applyFont="1" applyBorder="1" applyAlignment="1">
      <alignment horizontal="center" vertical="top"/>
    </xf>
    <xf numFmtId="1" fontId="5" fillId="0" borderId="1" xfId="1" applyNumberFormat="1" applyFont="1" applyAlignment="1" applyProtection="1">
      <alignment horizontal="center" vertical="top" shrinkToFit="1"/>
    </xf>
    <xf numFmtId="49" fontId="13" fillId="0" borderId="2" xfId="0" applyNumberFormat="1" applyFont="1" applyFill="1" applyBorder="1" applyAlignment="1">
      <alignment horizontal="center" vertical="top" wrapText="1"/>
    </xf>
    <xf numFmtId="49" fontId="13" fillId="0" borderId="1" xfId="1" applyNumberFormat="1" applyFont="1" applyAlignment="1" applyProtection="1">
      <alignment horizontal="center" vertical="top" shrinkToFit="1"/>
    </xf>
    <xf numFmtId="49" fontId="13" fillId="0" borderId="1" xfId="1" applyNumberFormat="1" applyFont="1" applyProtection="1">
      <alignment horizontal="center" vertical="top" shrinkToFit="1"/>
    </xf>
    <xf numFmtId="49" fontId="13" fillId="0" borderId="2" xfId="0" applyNumberFormat="1" applyFont="1" applyBorder="1" applyAlignment="1">
      <alignment horizontal="center" vertical="top"/>
    </xf>
    <xf numFmtId="164" fontId="14" fillId="0" borderId="2" xfId="0" applyNumberFormat="1" applyFont="1" applyFill="1" applyBorder="1" applyAlignment="1">
      <alignment horizontal="right" vertical="top" wrapText="1"/>
    </xf>
    <xf numFmtId="2" fontId="14" fillId="0" borderId="2" xfId="0" applyNumberFormat="1" applyFont="1" applyFill="1" applyBorder="1" applyAlignment="1">
      <alignment horizontal="right" vertical="top" wrapText="1"/>
    </xf>
    <xf numFmtId="0" fontId="14" fillId="0" borderId="2" xfId="0" applyFont="1" applyFill="1" applyBorder="1" applyAlignment="1">
      <alignment vertical="top" wrapText="1"/>
    </xf>
    <xf numFmtId="2" fontId="15" fillId="0" borderId="2" xfId="0" applyNumberFormat="1" applyFont="1" applyFill="1" applyBorder="1" applyAlignment="1">
      <alignment horizontal="right" vertical="top" wrapText="1"/>
    </xf>
    <xf numFmtId="164" fontId="11" fillId="0" borderId="2" xfId="0" applyNumberFormat="1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0" fillId="0" borderId="0" xfId="0" applyBorder="1"/>
    <xf numFmtId="0" fontId="0" fillId="0" borderId="2" xfId="0" applyFill="1" applyBorder="1"/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5" fillId="0" borderId="2" xfId="0" applyFont="1" applyFill="1" applyBorder="1" applyAlignment="1">
      <alignment horizontal="center" vertical="top"/>
    </xf>
    <xf numFmtId="2" fontId="14" fillId="2" borderId="2" xfId="0" applyNumberFormat="1" applyFont="1" applyFill="1" applyBorder="1" applyAlignment="1">
      <alignment horizontal="right" vertical="top" wrapText="1"/>
    </xf>
    <xf numFmtId="2" fontId="2" fillId="2" borderId="2" xfId="0" applyNumberFormat="1" applyFont="1" applyFill="1" applyBorder="1" applyAlignment="1">
      <alignment horizontal="right" vertical="top" wrapText="1"/>
    </xf>
    <xf numFmtId="2" fontId="11" fillId="2" borderId="2" xfId="0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right" vertical="top" wrapText="1"/>
    </xf>
    <xf numFmtId="0" fontId="0" fillId="2" borderId="0" xfId="0" applyFont="1" applyFill="1"/>
    <xf numFmtId="0" fontId="9" fillId="2" borderId="0" xfId="0" applyFont="1" applyFill="1"/>
    <xf numFmtId="0" fontId="14" fillId="2" borderId="2" xfId="0" applyFont="1" applyFill="1" applyBorder="1" applyAlignment="1">
      <alignment horizontal="center" vertical="top" wrapText="1"/>
    </xf>
    <xf numFmtId="2" fontId="15" fillId="2" borderId="2" xfId="0" applyNumberFormat="1" applyFont="1" applyFill="1" applyBorder="1" applyAlignment="1">
      <alignment horizontal="right" vertical="top" wrapText="1"/>
    </xf>
    <xf numFmtId="164" fontId="14" fillId="2" borderId="2" xfId="0" applyNumberFormat="1" applyFont="1" applyFill="1" applyBorder="1" applyAlignment="1">
      <alignment horizontal="right" vertical="top" wrapText="1"/>
    </xf>
    <xf numFmtId="2" fontId="3" fillId="2" borderId="2" xfId="0" applyNumberFormat="1" applyFont="1" applyFill="1" applyBorder="1" applyAlignment="1">
      <alignment horizontal="right" vertical="top" wrapText="1"/>
    </xf>
    <xf numFmtId="2" fontId="16" fillId="2" borderId="2" xfId="0" applyNumberFormat="1" applyFont="1" applyFill="1" applyBorder="1" applyAlignment="1">
      <alignment horizontal="right" vertical="top" wrapText="1"/>
    </xf>
    <xf numFmtId="2" fontId="1" fillId="2" borderId="2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2" fontId="2" fillId="0" borderId="7" xfId="0" applyNumberFormat="1" applyFont="1" applyFill="1" applyBorder="1" applyAlignment="1">
      <alignment horizontal="right" vertical="top" wrapText="1"/>
    </xf>
    <xf numFmtId="2" fontId="2" fillId="0" borderId="6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</cellXfs>
  <cellStyles count="3">
    <cellStyle name="xl35" xfId="1"/>
    <cellStyle name="Обычный" xfId="0" builtinId="0"/>
    <cellStyle name="Обычный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78"/>
  <sheetViews>
    <sheetView tabSelected="1" view="pageBreakPreview" zoomScale="110" zoomScaleSheetLayoutView="110" workbookViewId="0">
      <selection activeCell="A5" sqref="A5:P5"/>
    </sheetView>
  </sheetViews>
  <sheetFormatPr defaultRowHeight="15"/>
  <cols>
    <col min="1" max="1" width="4.140625" style="1" customWidth="1"/>
    <col min="2" max="2" width="21.85546875" style="1" customWidth="1"/>
    <col min="3" max="3" width="9" style="1" customWidth="1"/>
    <col min="4" max="4" width="8" style="1" customWidth="1"/>
    <col min="5" max="11" width="8.85546875" style="1" customWidth="1"/>
    <col min="12" max="12" width="8.85546875" style="70" customWidth="1"/>
    <col min="13" max="14" width="8.85546875" style="1" customWidth="1"/>
    <col min="15" max="15" width="8.85546875" style="1"/>
    <col min="16" max="16" width="10.42578125" style="1" customWidth="1"/>
    <col min="17" max="17" width="9.7109375" style="8" customWidth="1"/>
    <col min="19" max="19" width="12.140625" customWidth="1"/>
  </cols>
  <sheetData>
    <row r="1" spans="1:19" ht="13.15" customHeight="1"/>
    <row r="2" spans="1:19" ht="28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N2" s="84" t="s">
        <v>159</v>
      </c>
      <c r="O2" s="84"/>
      <c r="P2" s="84"/>
      <c r="Q2" s="9"/>
    </row>
    <row r="3" spans="1:19" ht="9.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71"/>
      <c r="M3" s="2"/>
      <c r="N3" s="2"/>
      <c r="O3" s="2"/>
      <c r="P3" s="2"/>
      <c r="Q3" s="10"/>
    </row>
    <row r="4" spans="1:19" ht="14.45" customHeight="1">
      <c r="A4" s="83" t="s">
        <v>9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10"/>
    </row>
    <row r="5" spans="1:19" ht="18">
      <c r="A5" s="83" t="s">
        <v>10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10"/>
    </row>
    <row r="6" spans="1:19" ht="14.45" customHeight="1">
      <c r="A6" s="83" t="s">
        <v>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10"/>
    </row>
    <row r="7" spans="1:19" ht="14.45" customHeight="1">
      <c r="A7" s="94" t="s">
        <v>24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0"/>
    </row>
    <row r="8" spans="1:19" ht="1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71"/>
      <c r="M8" s="2"/>
      <c r="N8" s="2"/>
      <c r="O8" s="2"/>
      <c r="P8" s="2"/>
      <c r="Q8" s="10"/>
    </row>
    <row r="9" spans="1:19" ht="20.45" customHeight="1">
      <c r="A9" s="90" t="s">
        <v>46</v>
      </c>
      <c r="B9" s="92" t="s">
        <v>49</v>
      </c>
      <c r="C9" s="92" t="s">
        <v>47</v>
      </c>
      <c r="D9" s="92" t="s">
        <v>0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91" t="s">
        <v>48</v>
      </c>
      <c r="P9" s="91" t="s">
        <v>1</v>
      </c>
      <c r="Q9" s="6"/>
      <c r="R9" s="95" t="s">
        <v>7</v>
      </c>
      <c r="S9" s="93" t="s">
        <v>8</v>
      </c>
    </row>
    <row r="10" spans="1:19" ht="7.9" customHeight="1">
      <c r="A10" s="90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1"/>
      <c r="P10" s="91"/>
      <c r="Q10" s="6"/>
      <c r="R10" s="95"/>
      <c r="S10" s="93"/>
    </row>
    <row r="11" spans="1:19" ht="6.75" customHeight="1">
      <c r="A11" s="90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1"/>
      <c r="P11" s="91"/>
      <c r="Q11" s="6"/>
      <c r="R11" s="95"/>
      <c r="S11" s="93"/>
    </row>
    <row r="12" spans="1:19" ht="1.5" customHeight="1">
      <c r="A12" s="90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1"/>
      <c r="P12" s="91"/>
      <c r="Q12" s="6"/>
      <c r="R12" s="95"/>
      <c r="S12" s="93"/>
    </row>
    <row r="13" spans="1:19" ht="6" hidden="1" customHeight="1">
      <c r="A13" s="90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1"/>
      <c r="P13" s="91"/>
      <c r="Q13" s="6"/>
      <c r="R13" s="95"/>
      <c r="S13" s="93"/>
    </row>
    <row r="14" spans="1:19" ht="18.75" customHeight="1">
      <c r="A14" s="90"/>
      <c r="B14" s="92"/>
      <c r="C14" s="92"/>
      <c r="D14" s="33" t="s">
        <v>2</v>
      </c>
      <c r="E14" s="33">
        <v>2015</v>
      </c>
      <c r="F14" s="33">
        <v>2016</v>
      </c>
      <c r="G14" s="33">
        <v>2017</v>
      </c>
      <c r="H14" s="33">
        <v>2018</v>
      </c>
      <c r="I14" s="33">
        <v>2019</v>
      </c>
      <c r="J14" s="33">
        <v>2020</v>
      </c>
      <c r="K14" s="33">
        <v>2021</v>
      </c>
      <c r="L14" s="72">
        <v>2022</v>
      </c>
      <c r="M14" s="33">
        <v>2023</v>
      </c>
      <c r="N14" s="33">
        <v>2024</v>
      </c>
      <c r="O14" s="91"/>
      <c r="P14" s="91"/>
      <c r="Q14" s="6"/>
      <c r="R14" s="11"/>
      <c r="S14" s="11"/>
    </row>
    <row r="15" spans="1:19">
      <c r="A15" s="33">
        <v>1</v>
      </c>
      <c r="B15" s="33">
        <v>2</v>
      </c>
      <c r="C15" s="33"/>
      <c r="D15" s="33">
        <v>3</v>
      </c>
      <c r="E15" s="33">
        <v>4</v>
      </c>
      <c r="F15" s="33">
        <v>5</v>
      </c>
      <c r="G15" s="33">
        <v>6</v>
      </c>
      <c r="H15" s="33">
        <v>7</v>
      </c>
      <c r="I15" s="33">
        <v>8</v>
      </c>
      <c r="J15" s="33">
        <v>9</v>
      </c>
      <c r="K15" s="33">
        <v>10</v>
      </c>
      <c r="L15" s="72">
        <v>11</v>
      </c>
      <c r="M15" s="33">
        <v>12</v>
      </c>
      <c r="N15" s="33">
        <v>13</v>
      </c>
      <c r="O15" s="33">
        <v>14</v>
      </c>
      <c r="P15" s="33">
        <v>15</v>
      </c>
      <c r="Q15" s="6"/>
      <c r="R15" s="11"/>
      <c r="S15" s="11"/>
    </row>
    <row r="16" spans="1:19" ht="21.6" customHeight="1">
      <c r="A16" s="85"/>
      <c r="B16" s="86" t="s">
        <v>3</v>
      </c>
      <c r="C16" s="35"/>
      <c r="D16" s="87">
        <f>SUM(E16:N17)</f>
        <v>56424.31</v>
      </c>
      <c r="E16" s="87">
        <f>E22+E82+E100+E112+E153</f>
        <v>824.57999999999993</v>
      </c>
      <c r="F16" s="88">
        <f>F22+F82+F112+F100+F153</f>
        <v>2015.4</v>
      </c>
      <c r="G16" s="87">
        <f t="shared" ref="G16:N16" si="0">G22+G82+G100+G112+G153</f>
        <v>4607.45</v>
      </c>
      <c r="H16" s="87">
        <f t="shared" si="0"/>
        <v>6274.5800000000008</v>
      </c>
      <c r="I16" s="36">
        <f t="shared" si="0"/>
        <v>6943.05</v>
      </c>
      <c r="J16" s="36">
        <f t="shared" si="0"/>
        <v>8313.4500000000007</v>
      </c>
      <c r="K16" s="36">
        <f t="shared" si="0"/>
        <v>7066.1</v>
      </c>
      <c r="L16" s="62">
        <f t="shared" si="0"/>
        <v>7258.65</v>
      </c>
      <c r="M16" s="36">
        <f t="shared" si="0"/>
        <v>5044.8500000000004</v>
      </c>
      <c r="N16" s="36">
        <f t="shared" si="0"/>
        <v>8076.2000000000007</v>
      </c>
      <c r="O16" s="37"/>
      <c r="P16" s="37"/>
      <c r="Q16" s="7"/>
      <c r="R16" s="11"/>
      <c r="S16" s="11"/>
    </row>
    <row r="17" spans="1:31" ht="15" hidden="1" customHeight="1">
      <c r="A17" s="85"/>
      <c r="B17" s="86"/>
      <c r="C17" s="35"/>
      <c r="D17" s="87"/>
      <c r="E17" s="87"/>
      <c r="F17" s="89"/>
      <c r="G17" s="87"/>
      <c r="H17" s="87"/>
      <c r="I17" s="36"/>
      <c r="J17" s="36"/>
      <c r="K17" s="3"/>
      <c r="L17" s="73"/>
      <c r="M17" s="3"/>
      <c r="N17" s="3"/>
      <c r="O17" s="37"/>
      <c r="P17" s="37"/>
      <c r="Q17" s="7"/>
      <c r="R17" s="11"/>
      <c r="S17" s="11"/>
    </row>
    <row r="18" spans="1:31">
      <c r="A18" s="34"/>
      <c r="B18" s="5" t="s">
        <v>4</v>
      </c>
      <c r="C18" s="5"/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73">
        <v>0</v>
      </c>
      <c r="M18" s="3">
        <v>0</v>
      </c>
      <c r="N18" s="3">
        <v>0</v>
      </c>
      <c r="O18" s="37"/>
      <c r="P18" s="37"/>
      <c r="Q18" s="7"/>
      <c r="R18" s="11"/>
      <c r="S18" s="11"/>
    </row>
    <row r="19" spans="1:31">
      <c r="A19" s="34"/>
      <c r="B19" s="5" t="s">
        <v>5</v>
      </c>
      <c r="C19" s="5"/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73">
        <v>0</v>
      </c>
      <c r="M19" s="3">
        <v>0</v>
      </c>
      <c r="N19" s="3">
        <v>0</v>
      </c>
      <c r="O19" s="37"/>
      <c r="P19" s="37"/>
      <c r="Q19" s="7"/>
      <c r="R19" s="11"/>
      <c r="S19" s="11"/>
    </row>
    <row r="20" spans="1:31" ht="18.75" customHeight="1">
      <c r="A20" s="34"/>
      <c r="B20" s="5" t="s">
        <v>6</v>
      </c>
      <c r="C20" s="5"/>
      <c r="D20" s="3">
        <f>D16</f>
        <v>56424.31</v>
      </c>
      <c r="E20" s="3">
        <f>E16</f>
        <v>824.57999999999993</v>
      </c>
      <c r="F20" s="3">
        <f>F16</f>
        <v>2015.4</v>
      </c>
      <c r="G20" s="3">
        <f t="shared" ref="G20:N20" si="1">G16</f>
        <v>4607.45</v>
      </c>
      <c r="H20" s="3">
        <f t="shared" si="1"/>
        <v>6274.5800000000008</v>
      </c>
      <c r="I20" s="3">
        <f t="shared" si="1"/>
        <v>6943.05</v>
      </c>
      <c r="J20" s="3">
        <f t="shared" si="1"/>
        <v>8313.4500000000007</v>
      </c>
      <c r="K20" s="3">
        <f>K16</f>
        <v>7066.1</v>
      </c>
      <c r="L20" s="73">
        <f t="shared" si="1"/>
        <v>7258.65</v>
      </c>
      <c r="M20" s="3">
        <f t="shared" si="1"/>
        <v>5044.8500000000004</v>
      </c>
      <c r="N20" s="3">
        <f t="shared" si="1"/>
        <v>8076.2000000000007</v>
      </c>
      <c r="O20" s="37"/>
      <c r="P20" s="37"/>
      <c r="Q20" s="7"/>
      <c r="R20" s="11"/>
      <c r="S20" s="11"/>
    </row>
    <row r="21" spans="1:31" ht="21" customHeight="1">
      <c r="A21" s="34"/>
      <c r="B21" s="91" t="s">
        <v>51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7"/>
      <c r="R21" s="11"/>
      <c r="S21" s="11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</row>
    <row r="22" spans="1:31" ht="42" customHeight="1">
      <c r="A22" s="34"/>
      <c r="B22" s="35" t="s">
        <v>3</v>
      </c>
      <c r="C22" s="35"/>
      <c r="D22" s="36">
        <f>D24+D26+D28+D30+D34+D36+D72+D38+D40+D42+D48+D50+D44+D115+D78+D119+D80+D56+D46+D60+D64+D66</f>
        <v>13261.390000000001</v>
      </c>
      <c r="E22" s="36">
        <f>E23+E24</f>
        <v>765.07999999999993</v>
      </c>
      <c r="F22" s="36">
        <f t="shared" ref="F22:N22" si="2">F23+F24</f>
        <v>133.4</v>
      </c>
      <c r="G22" s="36">
        <f t="shared" si="2"/>
        <v>362.2</v>
      </c>
      <c r="H22" s="36">
        <f t="shared" si="2"/>
        <v>688.3</v>
      </c>
      <c r="I22" s="36">
        <f t="shared" si="2"/>
        <v>733</v>
      </c>
      <c r="J22" s="36">
        <f>J23+J24</f>
        <v>1995</v>
      </c>
      <c r="K22" s="36">
        <f t="shared" si="2"/>
        <v>449.40000000000003</v>
      </c>
      <c r="L22" s="62">
        <f t="shared" si="2"/>
        <v>362</v>
      </c>
      <c r="M22" s="62">
        <f t="shared" si="2"/>
        <v>859.1</v>
      </c>
      <c r="N22" s="62">
        <f t="shared" si="2"/>
        <v>650.54999999999995</v>
      </c>
      <c r="O22" s="37"/>
      <c r="P22" s="37"/>
      <c r="Q22" s="7"/>
      <c r="R22" s="11"/>
      <c r="S22" s="11"/>
    </row>
    <row r="23" spans="1:31" ht="12.6" customHeight="1">
      <c r="A23" s="34"/>
      <c r="B23" s="5" t="s">
        <v>5</v>
      </c>
      <c r="C23" s="5"/>
      <c r="D23" s="3">
        <f>E23+F23+G23+H23+I23+J23+K23+L23+M23+N23</f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73">
        <v>0</v>
      </c>
      <c r="M23" s="3">
        <v>0</v>
      </c>
      <c r="N23" s="3">
        <v>0</v>
      </c>
      <c r="O23" s="37"/>
      <c r="P23" s="37"/>
      <c r="Q23" s="7"/>
      <c r="R23" s="11"/>
      <c r="S23" s="11"/>
    </row>
    <row r="24" spans="1:31" ht="13.9" customHeight="1">
      <c r="A24" s="34"/>
      <c r="B24" s="5" t="s">
        <v>6</v>
      </c>
      <c r="C24" s="5"/>
      <c r="D24" s="73">
        <f t="shared" ref="D24:K24" si="3">D26+D28+D30+D32+D34+D36+D38+D40+D42+D44+D46+D48+D50+D52+D54+D56+D58+D60+D62+D64+D66+D68+D70+D72+D74+D76+D78+D80</f>
        <v>6998.0300000000007</v>
      </c>
      <c r="E24" s="73">
        <f t="shared" si="3"/>
        <v>765.07999999999993</v>
      </c>
      <c r="F24" s="73">
        <f t="shared" si="3"/>
        <v>133.4</v>
      </c>
      <c r="G24" s="73">
        <f t="shared" si="3"/>
        <v>362.2</v>
      </c>
      <c r="H24" s="73">
        <f t="shared" si="3"/>
        <v>688.3</v>
      </c>
      <c r="I24" s="73">
        <f t="shared" si="3"/>
        <v>733</v>
      </c>
      <c r="J24" s="73">
        <f t="shared" si="3"/>
        <v>1995</v>
      </c>
      <c r="K24" s="73">
        <f t="shared" si="3"/>
        <v>449.40000000000003</v>
      </c>
      <c r="L24" s="73">
        <f>L26+L28+L30+L32+L34+L36+L38+L40+L42+L44+L46+L48+L50+L52+L54+L56+L58+L60+L62+L64+L66+L68+L70+L72+L74+L76+L78+L80</f>
        <v>362</v>
      </c>
      <c r="M24" s="73">
        <f t="shared" ref="M24:N24" si="4">M26+M28+M30+M32+M34+M36+M38+M40+M42+M44+M46+M48+M50+M52+M54+M56+M58+M60+M62+M64+M66+M68+M70+M72+M74+M76+M78+M80</f>
        <v>859.1</v>
      </c>
      <c r="N24" s="73">
        <f t="shared" si="4"/>
        <v>650.54999999999995</v>
      </c>
      <c r="O24" s="37"/>
      <c r="P24" s="37"/>
      <c r="Q24" s="7"/>
      <c r="R24" s="11"/>
      <c r="S24" s="11"/>
    </row>
    <row r="25" spans="1:31" ht="33.75" customHeight="1">
      <c r="A25" s="32" t="s">
        <v>87</v>
      </c>
      <c r="B25" s="35" t="s">
        <v>35</v>
      </c>
      <c r="C25" s="35"/>
      <c r="D25" s="4">
        <f>D26</f>
        <v>14</v>
      </c>
      <c r="E25" s="4">
        <f t="shared" ref="E25:N25" si="5">E26</f>
        <v>0</v>
      </c>
      <c r="F25" s="4">
        <f t="shared" si="5"/>
        <v>0</v>
      </c>
      <c r="G25" s="4">
        <f t="shared" si="5"/>
        <v>1</v>
      </c>
      <c r="H25" s="4">
        <f t="shared" si="5"/>
        <v>2</v>
      </c>
      <c r="I25" s="31">
        <f t="shared" si="5"/>
        <v>2</v>
      </c>
      <c r="J25" s="27">
        <v>2</v>
      </c>
      <c r="K25" s="27">
        <v>2</v>
      </c>
      <c r="L25" s="74">
        <f>L26</f>
        <v>1</v>
      </c>
      <c r="M25" s="4">
        <f t="shared" si="5"/>
        <v>2</v>
      </c>
      <c r="N25" s="4">
        <f t="shared" si="5"/>
        <v>2</v>
      </c>
      <c r="O25" s="33" t="s">
        <v>21</v>
      </c>
      <c r="P25" s="33">
        <v>1</v>
      </c>
      <c r="Q25" s="6"/>
      <c r="R25" s="13" t="s">
        <v>25</v>
      </c>
      <c r="S25" s="13" t="s">
        <v>26</v>
      </c>
      <c r="T25" s="13">
        <v>244</v>
      </c>
    </row>
    <row r="26" spans="1:31" ht="12.6" customHeight="1">
      <c r="A26" s="34"/>
      <c r="B26" s="5" t="s">
        <v>6</v>
      </c>
      <c r="C26" s="5"/>
      <c r="D26" s="3">
        <f>SUM(E26:N26)</f>
        <v>14</v>
      </c>
      <c r="E26" s="3">
        <v>0</v>
      </c>
      <c r="F26" s="3">
        <v>0</v>
      </c>
      <c r="G26" s="3">
        <v>1</v>
      </c>
      <c r="H26" s="3">
        <v>2</v>
      </c>
      <c r="I26" s="3">
        <v>2</v>
      </c>
      <c r="J26" s="3">
        <f>J25</f>
        <v>2</v>
      </c>
      <c r="K26" s="3">
        <v>2</v>
      </c>
      <c r="L26" s="73">
        <v>1</v>
      </c>
      <c r="M26" s="77">
        <v>2</v>
      </c>
      <c r="N26" s="77">
        <v>2</v>
      </c>
      <c r="O26" s="33"/>
      <c r="P26" s="33"/>
      <c r="Q26" s="6"/>
      <c r="R26" s="11"/>
      <c r="S26" s="11"/>
    </row>
    <row r="27" spans="1:31" ht="23.25" customHeight="1">
      <c r="A27" s="52" t="s">
        <v>88</v>
      </c>
      <c r="B27" s="47" t="s">
        <v>63</v>
      </c>
      <c r="C27" s="35"/>
      <c r="D27" s="36">
        <f>D28</f>
        <v>705.4</v>
      </c>
      <c r="E27" s="36">
        <f t="shared" ref="E27:N27" si="6">E28</f>
        <v>66.5</v>
      </c>
      <c r="F27" s="36">
        <f t="shared" si="6"/>
        <v>66</v>
      </c>
      <c r="G27" s="36">
        <f t="shared" si="6"/>
        <v>70</v>
      </c>
      <c r="H27" s="36">
        <f t="shared" si="6"/>
        <v>70</v>
      </c>
      <c r="I27" s="15">
        <f t="shared" si="6"/>
        <v>70</v>
      </c>
      <c r="J27" s="28">
        <f t="shared" si="6"/>
        <v>70</v>
      </c>
      <c r="K27" s="28">
        <v>72.099999999999994</v>
      </c>
      <c r="L27" s="62">
        <v>74.3</v>
      </c>
      <c r="M27" s="63">
        <v>76.5</v>
      </c>
      <c r="N27" s="63">
        <f t="shared" si="6"/>
        <v>70</v>
      </c>
      <c r="O27" s="33" t="s">
        <v>21</v>
      </c>
      <c r="P27" s="33">
        <v>2</v>
      </c>
      <c r="Q27" s="6"/>
      <c r="R27" s="13" t="s">
        <v>25</v>
      </c>
      <c r="S27" s="13" t="s">
        <v>26</v>
      </c>
      <c r="T27" s="13">
        <v>244</v>
      </c>
    </row>
    <row r="28" spans="1:31">
      <c r="A28" s="34"/>
      <c r="B28" s="5" t="s">
        <v>6</v>
      </c>
      <c r="C28" s="5"/>
      <c r="D28" s="3">
        <f>SUM(E28:N28)</f>
        <v>705.4</v>
      </c>
      <c r="E28" s="3">
        <v>66.5</v>
      </c>
      <c r="F28" s="3">
        <v>66</v>
      </c>
      <c r="G28" s="3">
        <v>70</v>
      </c>
      <c r="H28" s="3">
        <v>70</v>
      </c>
      <c r="I28" s="3">
        <v>70</v>
      </c>
      <c r="J28" s="3">
        <v>70</v>
      </c>
      <c r="K28" s="3">
        <v>72.099999999999994</v>
      </c>
      <c r="L28" s="73">
        <v>74.3</v>
      </c>
      <c r="M28" s="77">
        <v>76.5</v>
      </c>
      <c r="N28" s="77">
        <v>70</v>
      </c>
      <c r="O28" s="33"/>
      <c r="P28" s="33"/>
      <c r="Q28" s="6"/>
      <c r="R28" s="11"/>
      <c r="S28" s="11"/>
    </row>
    <row r="29" spans="1:31" ht="26.45" customHeight="1">
      <c r="A29" s="52" t="s">
        <v>89</v>
      </c>
      <c r="B29" s="35" t="s">
        <v>12</v>
      </c>
      <c r="C29" s="35"/>
      <c r="D29" s="36">
        <f>D30</f>
        <v>219.64</v>
      </c>
      <c r="E29" s="36">
        <f t="shared" ref="E29:N29" si="7">E30</f>
        <v>0</v>
      </c>
      <c r="F29" s="36">
        <f t="shared" si="7"/>
        <v>21.2</v>
      </c>
      <c r="G29" s="36">
        <f t="shared" si="7"/>
        <v>0</v>
      </c>
      <c r="H29" s="36">
        <f t="shared" si="7"/>
        <v>37.64</v>
      </c>
      <c r="I29" s="15">
        <f t="shared" si="7"/>
        <v>35</v>
      </c>
      <c r="J29" s="28">
        <v>18</v>
      </c>
      <c r="K29" s="28">
        <v>35</v>
      </c>
      <c r="L29" s="62">
        <v>24</v>
      </c>
      <c r="M29" s="62">
        <v>48.8</v>
      </c>
      <c r="N29" s="63">
        <f t="shared" si="7"/>
        <v>0</v>
      </c>
      <c r="O29" s="33" t="s">
        <v>22</v>
      </c>
      <c r="P29" s="33">
        <v>3</v>
      </c>
      <c r="Q29" s="6"/>
      <c r="R29" s="13" t="s">
        <v>25</v>
      </c>
      <c r="S29" s="13" t="s">
        <v>26</v>
      </c>
      <c r="T29" s="13">
        <v>244</v>
      </c>
    </row>
    <row r="30" spans="1:31" ht="14.25" customHeight="1">
      <c r="A30" s="34"/>
      <c r="B30" s="5" t="s">
        <v>6</v>
      </c>
      <c r="C30" s="5"/>
      <c r="D30" s="3">
        <f>SUM(E30:N30)</f>
        <v>219.64</v>
      </c>
      <c r="E30" s="3">
        <v>0</v>
      </c>
      <c r="F30" s="3">
        <v>21.2</v>
      </c>
      <c r="G30" s="3">
        <v>0</v>
      </c>
      <c r="H30" s="3">
        <v>37.64</v>
      </c>
      <c r="I30" s="3">
        <v>35</v>
      </c>
      <c r="J30" s="3">
        <v>18</v>
      </c>
      <c r="K30" s="3">
        <v>35</v>
      </c>
      <c r="L30" s="73">
        <v>24</v>
      </c>
      <c r="M30" s="77">
        <v>48.8</v>
      </c>
      <c r="N30" s="77">
        <v>0</v>
      </c>
      <c r="O30" s="33"/>
      <c r="P30" s="33"/>
      <c r="Q30" s="6"/>
      <c r="R30" s="11"/>
      <c r="S30" s="11"/>
    </row>
    <row r="31" spans="1:31" ht="35.25" customHeight="1">
      <c r="A31" s="52" t="s">
        <v>90</v>
      </c>
      <c r="B31" s="35" t="s">
        <v>36</v>
      </c>
      <c r="C31" s="35"/>
      <c r="D31" s="36">
        <f t="shared" ref="D31:N31" si="8">D32</f>
        <v>0</v>
      </c>
      <c r="E31" s="36">
        <f t="shared" si="8"/>
        <v>0</v>
      </c>
      <c r="F31" s="36">
        <f t="shared" si="8"/>
        <v>0</v>
      </c>
      <c r="G31" s="36">
        <f t="shared" si="8"/>
        <v>0</v>
      </c>
      <c r="H31" s="36">
        <f t="shared" si="8"/>
        <v>0</v>
      </c>
      <c r="I31" s="36">
        <f t="shared" si="8"/>
        <v>0</v>
      </c>
      <c r="J31" s="28">
        <v>0</v>
      </c>
      <c r="K31" s="28">
        <f t="shared" si="8"/>
        <v>0</v>
      </c>
      <c r="L31" s="62">
        <f t="shared" si="8"/>
        <v>0</v>
      </c>
      <c r="M31" s="63">
        <f t="shared" si="8"/>
        <v>0</v>
      </c>
      <c r="N31" s="63">
        <f t="shared" si="8"/>
        <v>0</v>
      </c>
      <c r="O31" s="33" t="s">
        <v>22</v>
      </c>
      <c r="P31" s="33">
        <v>3</v>
      </c>
      <c r="Q31" s="6"/>
      <c r="R31" s="20" t="s">
        <v>25</v>
      </c>
      <c r="S31" s="20" t="s">
        <v>26</v>
      </c>
      <c r="T31" s="20" t="s">
        <v>37</v>
      </c>
    </row>
    <row r="32" spans="1:31">
      <c r="A32" s="34"/>
      <c r="B32" s="5" t="s">
        <v>6</v>
      </c>
      <c r="C32" s="5"/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73">
        <v>0</v>
      </c>
      <c r="M32" s="77">
        <v>0</v>
      </c>
      <c r="N32" s="77">
        <v>0</v>
      </c>
      <c r="O32" s="33"/>
      <c r="P32" s="33"/>
      <c r="Q32" s="6"/>
      <c r="R32" s="11"/>
      <c r="S32" s="11"/>
    </row>
    <row r="33" spans="1:20" ht="33" customHeight="1">
      <c r="A33" s="52" t="s">
        <v>91</v>
      </c>
      <c r="B33" s="17" t="s">
        <v>52</v>
      </c>
      <c r="C33" s="35"/>
      <c r="D33" s="36">
        <f>D34</f>
        <v>886.96</v>
      </c>
      <c r="E33" s="36">
        <f t="shared" ref="E33:N33" si="9">E34</f>
        <v>117.02</v>
      </c>
      <c r="F33" s="36">
        <f t="shared" si="9"/>
        <v>0</v>
      </c>
      <c r="G33" s="36">
        <f t="shared" si="9"/>
        <v>0</v>
      </c>
      <c r="H33" s="36">
        <f t="shared" si="9"/>
        <v>204.9</v>
      </c>
      <c r="I33" s="15">
        <v>0</v>
      </c>
      <c r="J33" s="28">
        <v>138.04</v>
      </c>
      <c r="K33" s="28">
        <v>0</v>
      </c>
      <c r="L33" s="62">
        <v>0</v>
      </c>
      <c r="M33" s="63">
        <f t="shared" si="9"/>
        <v>195</v>
      </c>
      <c r="N33" s="63">
        <f t="shared" si="9"/>
        <v>195</v>
      </c>
      <c r="O33" s="33" t="s">
        <v>22</v>
      </c>
      <c r="P33" s="33">
        <v>3</v>
      </c>
      <c r="Q33" s="6"/>
      <c r="R33" s="13" t="s">
        <v>25</v>
      </c>
      <c r="S33" s="13" t="s">
        <v>26</v>
      </c>
      <c r="T33" s="13">
        <v>244</v>
      </c>
    </row>
    <row r="34" spans="1:20">
      <c r="A34" s="5"/>
      <c r="B34" s="5" t="s">
        <v>6</v>
      </c>
      <c r="C34" s="5"/>
      <c r="D34" s="3">
        <f>SUM(E34:N34)</f>
        <v>886.96</v>
      </c>
      <c r="E34" s="3">
        <v>117.02</v>
      </c>
      <c r="F34" s="3">
        <v>0</v>
      </c>
      <c r="G34" s="3">
        <v>0</v>
      </c>
      <c r="H34" s="3">
        <v>204.9</v>
      </c>
      <c r="I34" s="3">
        <v>37</v>
      </c>
      <c r="J34" s="3">
        <f>J33</f>
        <v>138.04</v>
      </c>
      <c r="K34" s="3">
        <v>0</v>
      </c>
      <c r="L34" s="73">
        <v>0</v>
      </c>
      <c r="M34" s="77">
        <v>195</v>
      </c>
      <c r="N34" s="77">
        <v>195</v>
      </c>
      <c r="O34" s="33"/>
      <c r="P34" s="33"/>
      <c r="Q34" s="6"/>
      <c r="R34" s="11"/>
      <c r="S34" s="11"/>
    </row>
    <row r="35" spans="1:20" ht="34.5" customHeight="1">
      <c r="A35" s="68" t="s">
        <v>92</v>
      </c>
      <c r="B35" s="35" t="s">
        <v>34</v>
      </c>
      <c r="C35" s="35"/>
      <c r="D35" s="36">
        <f>D36</f>
        <v>230.76</v>
      </c>
      <c r="E35" s="36">
        <f t="shared" ref="E35" si="10">E36</f>
        <v>0</v>
      </c>
      <c r="F35" s="36">
        <f t="shared" ref="F35" si="11">F36</f>
        <v>0</v>
      </c>
      <c r="G35" s="36">
        <f t="shared" ref="G35" si="12">G36</f>
        <v>83</v>
      </c>
      <c r="H35" s="36">
        <f t="shared" ref="H35" si="13">H36</f>
        <v>93.46</v>
      </c>
      <c r="I35" s="15">
        <v>0</v>
      </c>
      <c r="J35" s="28">
        <v>0</v>
      </c>
      <c r="K35" s="28">
        <f t="shared" ref="K35" si="14">K36</f>
        <v>0</v>
      </c>
      <c r="L35" s="62">
        <f>L36</f>
        <v>10</v>
      </c>
      <c r="M35" s="62">
        <v>21.3</v>
      </c>
      <c r="N35" s="63">
        <f t="shared" ref="N35" si="15">N36</f>
        <v>0</v>
      </c>
      <c r="O35" s="33" t="s">
        <v>22</v>
      </c>
      <c r="P35" s="33">
        <v>3</v>
      </c>
      <c r="Q35" s="6"/>
      <c r="R35" s="13" t="s">
        <v>25</v>
      </c>
      <c r="S35" s="13" t="s">
        <v>26</v>
      </c>
      <c r="T35" s="13">
        <v>244</v>
      </c>
    </row>
    <row r="36" spans="1:20" ht="15.75" customHeight="1">
      <c r="A36" s="34"/>
      <c r="B36" s="5" t="s">
        <v>6</v>
      </c>
      <c r="C36" s="5"/>
      <c r="D36" s="3">
        <f>SUM(E36:N36)</f>
        <v>230.76</v>
      </c>
      <c r="E36" s="3">
        <v>0</v>
      </c>
      <c r="F36" s="3">
        <v>0</v>
      </c>
      <c r="G36" s="3">
        <v>83</v>
      </c>
      <c r="H36" s="3">
        <v>93.46</v>
      </c>
      <c r="I36" s="3">
        <v>23</v>
      </c>
      <c r="J36" s="3">
        <v>0</v>
      </c>
      <c r="K36" s="3">
        <v>0</v>
      </c>
      <c r="L36" s="73">
        <v>10</v>
      </c>
      <c r="M36" s="77">
        <v>21.3</v>
      </c>
      <c r="N36" s="77">
        <v>0</v>
      </c>
      <c r="O36" s="33"/>
      <c r="P36" s="33"/>
      <c r="Q36" s="6"/>
      <c r="R36" s="11"/>
      <c r="S36" s="11"/>
    </row>
    <row r="37" spans="1:20" ht="54.75" customHeight="1">
      <c r="A37" s="52" t="s">
        <v>93</v>
      </c>
      <c r="B37" s="47" t="s">
        <v>57</v>
      </c>
      <c r="C37" s="35"/>
      <c r="D37" s="36">
        <f>D38</f>
        <v>9.6999999999999993</v>
      </c>
      <c r="E37" s="36">
        <f t="shared" ref="E37:N37" si="16">E38</f>
        <v>0</v>
      </c>
      <c r="F37" s="36">
        <f t="shared" si="16"/>
        <v>1</v>
      </c>
      <c r="G37" s="36">
        <f t="shared" si="16"/>
        <v>1</v>
      </c>
      <c r="H37" s="36">
        <f t="shared" si="16"/>
        <v>1</v>
      </c>
      <c r="I37" s="15">
        <f t="shared" si="16"/>
        <v>1</v>
      </c>
      <c r="J37" s="28">
        <v>1.1000000000000001</v>
      </c>
      <c r="K37" s="28">
        <f t="shared" si="16"/>
        <v>1.2</v>
      </c>
      <c r="L37" s="62">
        <f t="shared" si="16"/>
        <v>1</v>
      </c>
      <c r="M37" s="63">
        <f t="shared" si="16"/>
        <v>1.2</v>
      </c>
      <c r="N37" s="63">
        <f t="shared" si="16"/>
        <v>1.2</v>
      </c>
      <c r="O37" s="33" t="s">
        <v>21</v>
      </c>
      <c r="P37" s="33">
        <v>4</v>
      </c>
      <c r="Q37" s="6"/>
      <c r="R37" s="13" t="s">
        <v>28</v>
      </c>
      <c r="S37" s="13" t="s">
        <v>26</v>
      </c>
      <c r="T37" s="13">
        <v>244</v>
      </c>
    </row>
    <row r="38" spans="1:20">
      <c r="A38" s="34"/>
      <c r="B38" s="5" t="s">
        <v>6</v>
      </c>
      <c r="C38" s="5"/>
      <c r="D38" s="3">
        <f>SUM(E38:N38)</f>
        <v>9.6999999999999993</v>
      </c>
      <c r="E38" s="3">
        <v>0</v>
      </c>
      <c r="F38" s="3">
        <v>1</v>
      </c>
      <c r="G38" s="3">
        <v>1</v>
      </c>
      <c r="H38" s="3">
        <v>1</v>
      </c>
      <c r="I38" s="3">
        <v>1</v>
      </c>
      <c r="J38" s="3">
        <v>1.1000000000000001</v>
      </c>
      <c r="K38" s="3">
        <v>1.2</v>
      </c>
      <c r="L38" s="75">
        <v>1</v>
      </c>
      <c r="M38" s="77">
        <v>1.2</v>
      </c>
      <c r="N38" s="77">
        <v>1.2</v>
      </c>
      <c r="O38" s="33"/>
      <c r="P38" s="33"/>
      <c r="Q38" s="6"/>
      <c r="R38" s="12"/>
      <c r="S38" s="12"/>
    </row>
    <row r="39" spans="1:20" ht="45" customHeight="1">
      <c r="A39" s="52" t="s">
        <v>94</v>
      </c>
      <c r="B39" s="47" t="s">
        <v>64</v>
      </c>
      <c r="C39" s="35"/>
      <c r="D39" s="36">
        <f>D40</f>
        <v>792</v>
      </c>
      <c r="E39" s="36">
        <f t="shared" ref="E39:N39" si="17">E40</f>
        <v>495</v>
      </c>
      <c r="F39" s="36">
        <f t="shared" si="17"/>
        <v>0</v>
      </c>
      <c r="G39" s="36">
        <f t="shared" si="17"/>
        <v>0</v>
      </c>
      <c r="H39" s="36">
        <f t="shared" si="17"/>
        <v>0</v>
      </c>
      <c r="I39" s="36">
        <f t="shared" si="17"/>
        <v>0</v>
      </c>
      <c r="J39" s="28">
        <v>297</v>
      </c>
      <c r="K39" s="28">
        <f t="shared" si="17"/>
        <v>0</v>
      </c>
      <c r="L39" s="62">
        <f t="shared" si="17"/>
        <v>0</v>
      </c>
      <c r="M39" s="63">
        <f t="shared" si="17"/>
        <v>0</v>
      </c>
      <c r="N39" s="63">
        <f t="shared" si="17"/>
        <v>0</v>
      </c>
      <c r="O39" s="33" t="s">
        <v>22</v>
      </c>
      <c r="P39" s="33">
        <v>5</v>
      </c>
      <c r="Q39" s="6"/>
      <c r="R39" s="13" t="s">
        <v>28</v>
      </c>
      <c r="S39" s="13" t="s">
        <v>26</v>
      </c>
      <c r="T39" s="13">
        <v>244</v>
      </c>
    </row>
    <row r="40" spans="1:20">
      <c r="A40" s="34"/>
      <c r="B40" s="5" t="s">
        <v>6</v>
      </c>
      <c r="C40" s="5"/>
      <c r="D40" s="3">
        <f>SUM(E40:N40)</f>
        <v>792</v>
      </c>
      <c r="E40" s="3">
        <v>495</v>
      </c>
      <c r="F40" s="3">
        <v>0</v>
      </c>
      <c r="G40" s="3">
        <v>0</v>
      </c>
      <c r="H40" s="3">
        <v>0</v>
      </c>
      <c r="I40" s="3">
        <v>0</v>
      </c>
      <c r="J40" s="3">
        <v>297</v>
      </c>
      <c r="K40" s="3">
        <v>0</v>
      </c>
      <c r="L40" s="73">
        <v>0</v>
      </c>
      <c r="M40" s="77">
        <v>0</v>
      </c>
      <c r="N40" s="77">
        <v>0</v>
      </c>
      <c r="O40" s="33"/>
      <c r="P40" s="33"/>
      <c r="Q40" s="6"/>
      <c r="R40" s="12"/>
      <c r="S40" s="12"/>
    </row>
    <row r="41" spans="1:20" ht="52.5" customHeight="1">
      <c r="A41" s="52" t="s">
        <v>95</v>
      </c>
      <c r="B41" s="47" t="s">
        <v>58</v>
      </c>
      <c r="C41" s="35"/>
      <c r="D41" s="36">
        <f>D42</f>
        <v>300</v>
      </c>
      <c r="E41" s="36">
        <f t="shared" ref="E41:N41" si="18">E42</f>
        <v>0</v>
      </c>
      <c r="F41" s="36">
        <f t="shared" si="18"/>
        <v>0</v>
      </c>
      <c r="G41" s="36">
        <f t="shared" si="18"/>
        <v>0</v>
      </c>
      <c r="H41" s="36">
        <f t="shared" si="18"/>
        <v>0</v>
      </c>
      <c r="I41" s="15">
        <f t="shared" si="18"/>
        <v>300</v>
      </c>
      <c r="J41" s="28">
        <f t="shared" si="18"/>
        <v>0</v>
      </c>
      <c r="K41" s="28">
        <f t="shared" si="18"/>
        <v>0</v>
      </c>
      <c r="L41" s="62">
        <f t="shared" si="18"/>
        <v>0</v>
      </c>
      <c r="M41" s="63">
        <f t="shared" si="18"/>
        <v>0</v>
      </c>
      <c r="N41" s="63">
        <f t="shared" si="18"/>
        <v>0</v>
      </c>
      <c r="O41" s="33" t="s">
        <v>22</v>
      </c>
      <c r="P41" s="33">
        <v>5</v>
      </c>
      <c r="Q41" s="6"/>
      <c r="R41" s="13" t="s">
        <v>29</v>
      </c>
      <c r="S41" s="13" t="s">
        <v>26</v>
      </c>
      <c r="T41" s="13">
        <v>244</v>
      </c>
    </row>
    <row r="42" spans="1:20">
      <c r="A42" s="34"/>
      <c r="B42" s="5" t="s">
        <v>6</v>
      </c>
      <c r="C42" s="5"/>
      <c r="D42" s="3">
        <f>E42+F42+G42+H42+I42+J42+K42+L42+M42+N42</f>
        <v>300</v>
      </c>
      <c r="E42" s="3">
        <v>0</v>
      </c>
      <c r="F42" s="3">
        <v>0</v>
      </c>
      <c r="G42" s="3">
        <v>0</v>
      </c>
      <c r="H42" s="3">
        <v>0</v>
      </c>
      <c r="I42" s="3">
        <v>300</v>
      </c>
      <c r="J42" s="3">
        <v>0</v>
      </c>
      <c r="K42" s="3">
        <v>0</v>
      </c>
      <c r="L42" s="73">
        <v>0</v>
      </c>
      <c r="M42" s="77">
        <v>0</v>
      </c>
      <c r="N42" s="77">
        <v>0</v>
      </c>
      <c r="O42" s="33"/>
      <c r="P42" s="33"/>
      <c r="Q42" s="6"/>
      <c r="R42" s="11"/>
      <c r="S42" s="11"/>
    </row>
    <row r="43" spans="1:20" ht="31.5">
      <c r="A43" s="52" t="s">
        <v>96</v>
      </c>
      <c r="B43" s="35" t="s">
        <v>45</v>
      </c>
      <c r="C43" s="35"/>
      <c r="D43" s="36">
        <f t="shared" ref="D43:I43" si="19">D44</f>
        <v>239.42000000000002</v>
      </c>
      <c r="E43" s="36">
        <f t="shared" si="19"/>
        <v>24</v>
      </c>
      <c r="F43" s="36">
        <f t="shared" si="19"/>
        <v>24</v>
      </c>
      <c r="G43" s="36">
        <f t="shared" si="19"/>
        <v>24</v>
      </c>
      <c r="H43" s="36">
        <f t="shared" si="19"/>
        <v>23.2</v>
      </c>
      <c r="I43" s="15">
        <f t="shared" si="19"/>
        <v>23.2</v>
      </c>
      <c r="J43" s="28">
        <v>19.72</v>
      </c>
      <c r="K43" s="28">
        <v>25</v>
      </c>
      <c r="L43" s="62">
        <v>25.8</v>
      </c>
      <c r="M43" s="62">
        <v>26.5</v>
      </c>
      <c r="N43" s="63">
        <f>N44</f>
        <v>24</v>
      </c>
      <c r="O43" s="33" t="s">
        <v>22</v>
      </c>
      <c r="P43" s="33">
        <v>6</v>
      </c>
      <c r="Q43" s="6"/>
      <c r="R43" s="50"/>
      <c r="S43" s="50"/>
    </row>
    <row r="44" spans="1:20" ht="15.75" customHeight="1">
      <c r="A44" s="32"/>
      <c r="B44" s="5" t="s">
        <v>6</v>
      </c>
      <c r="C44" s="5"/>
      <c r="D44" s="3">
        <f>SUM(E44:N44)</f>
        <v>239.42000000000002</v>
      </c>
      <c r="E44" s="3">
        <v>24</v>
      </c>
      <c r="F44" s="3">
        <v>24</v>
      </c>
      <c r="G44" s="3">
        <v>24</v>
      </c>
      <c r="H44" s="3">
        <v>23.2</v>
      </c>
      <c r="I44" s="3">
        <v>23.2</v>
      </c>
      <c r="J44" s="3">
        <v>19.72</v>
      </c>
      <c r="K44" s="3">
        <v>25</v>
      </c>
      <c r="L44" s="73">
        <v>25.8</v>
      </c>
      <c r="M44" s="77">
        <v>26.5</v>
      </c>
      <c r="N44" s="77">
        <v>24</v>
      </c>
      <c r="O44" s="33"/>
      <c r="P44" s="33"/>
      <c r="Q44" s="6"/>
      <c r="R44" s="13" t="s">
        <v>29</v>
      </c>
      <c r="S44" s="13" t="s">
        <v>26</v>
      </c>
      <c r="T44" s="13" t="s">
        <v>27</v>
      </c>
    </row>
    <row r="45" spans="1:20" ht="103.5" customHeight="1">
      <c r="A45" s="32" t="s">
        <v>97</v>
      </c>
      <c r="B45" s="47" t="s">
        <v>65</v>
      </c>
      <c r="C45" s="35"/>
      <c r="D45" s="36">
        <f>D46</f>
        <v>314.14999999999998</v>
      </c>
      <c r="E45" s="36">
        <f t="shared" ref="E45" si="20">E46</f>
        <v>0</v>
      </c>
      <c r="F45" s="36">
        <f t="shared" ref="F45" si="21">F46</f>
        <v>0</v>
      </c>
      <c r="G45" s="36">
        <f t="shared" ref="G45" si="22">G46</f>
        <v>99.9</v>
      </c>
      <c r="H45" s="36">
        <f t="shared" ref="H45" si="23">H46</f>
        <v>99.9</v>
      </c>
      <c r="I45" s="15">
        <f t="shared" ref="I45" si="24">I46</f>
        <v>49</v>
      </c>
      <c r="J45" s="28">
        <f t="shared" ref="J45" si="25">J46</f>
        <v>0</v>
      </c>
      <c r="K45" s="28">
        <f t="shared" ref="K45" si="26">K46</f>
        <v>0</v>
      </c>
      <c r="L45" s="62">
        <f t="shared" ref="L45" si="27">L46</f>
        <v>0</v>
      </c>
      <c r="M45" s="63">
        <v>65.349999999999994</v>
      </c>
      <c r="N45" s="63">
        <v>0</v>
      </c>
      <c r="O45" s="33" t="s">
        <v>22</v>
      </c>
      <c r="P45" s="33">
        <v>6</v>
      </c>
      <c r="Q45" s="6"/>
      <c r="R45" s="13"/>
      <c r="S45" s="13"/>
      <c r="T45" s="13"/>
    </row>
    <row r="46" spans="1:20" ht="15.75" customHeight="1">
      <c r="A46" s="32"/>
      <c r="B46" s="5" t="s">
        <v>6</v>
      </c>
      <c r="C46" s="5"/>
      <c r="D46" s="3">
        <f>SUM(E46:N46)</f>
        <v>314.14999999999998</v>
      </c>
      <c r="E46" s="3">
        <v>0</v>
      </c>
      <c r="F46" s="3">
        <v>0</v>
      </c>
      <c r="G46" s="3">
        <v>99.9</v>
      </c>
      <c r="H46" s="3">
        <v>99.9</v>
      </c>
      <c r="I46" s="3">
        <v>49</v>
      </c>
      <c r="J46" s="3">
        <v>0</v>
      </c>
      <c r="K46" s="3">
        <v>0</v>
      </c>
      <c r="L46" s="73">
        <v>0</v>
      </c>
      <c r="M46" s="77">
        <v>65.349999999999994</v>
      </c>
      <c r="N46" s="77">
        <v>0</v>
      </c>
      <c r="O46" s="33"/>
      <c r="P46" s="33"/>
      <c r="Q46" s="6"/>
      <c r="R46" s="13"/>
      <c r="S46" s="13"/>
      <c r="T46" s="13"/>
    </row>
    <row r="47" spans="1:20" ht="43.5" customHeight="1">
      <c r="A47" s="52" t="s">
        <v>98</v>
      </c>
      <c r="B47" s="35" t="s">
        <v>13</v>
      </c>
      <c r="C47" s="35"/>
      <c r="D47" s="36">
        <f>D48</f>
        <v>80</v>
      </c>
      <c r="E47" s="36">
        <f t="shared" ref="E47:N47" si="28">E48</f>
        <v>0</v>
      </c>
      <c r="F47" s="36">
        <f t="shared" si="28"/>
        <v>0</v>
      </c>
      <c r="G47" s="36">
        <f t="shared" si="28"/>
        <v>0</v>
      </c>
      <c r="H47" s="36">
        <f t="shared" si="28"/>
        <v>80</v>
      </c>
      <c r="I47" s="36">
        <f t="shared" si="28"/>
        <v>0</v>
      </c>
      <c r="J47" s="28">
        <f t="shared" si="28"/>
        <v>0</v>
      </c>
      <c r="K47" s="28">
        <f t="shared" si="28"/>
        <v>0</v>
      </c>
      <c r="L47" s="62">
        <f t="shared" si="28"/>
        <v>0</v>
      </c>
      <c r="M47" s="63">
        <f t="shared" si="28"/>
        <v>0</v>
      </c>
      <c r="N47" s="63">
        <f t="shared" si="28"/>
        <v>0</v>
      </c>
      <c r="O47" s="33" t="s">
        <v>21</v>
      </c>
      <c r="P47" s="33">
        <v>7</v>
      </c>
      <c r="Q47" s="6"/>
      <c r="R47" s="11"/>
      <c r="S47" s="11"/>
    </row>
    <row r="48" spans="1:20" ht="15.75" customHeight="1">
      <c r="A48" s="34"/>
      <c r="B48" s="5" t="s">
        <v>6</v>
      </c>
      <c r="C48" s="5"/>
      <c r="D48" s="3">
        <f>SUM(E48:N48)</f>
        <v>80</v>
      </c>
      <c r="E48" s="3">
        <v>0</v>
      </c>
      <c r="F48" s="3">
        <v>0</v>
      </c>
      <c r="G48" s="3">
        <v>0</v>
      </c>
      <c r="H48" s="3">
        <v>80</v>
      </c>
      <c r="I48" s="3">
        <v>0</v>
      </c>
      <c r="J48" s="3">
        <v>0</v>
      </c>
      <c r="K48" s="3">
        <v>0</v>
      </c>
      <c r="L48" s="73">
        <v>0</v>
      </c>
      <c r="M48" s="77">
        <v>0</v>
      </c>
      <c r="N48" s="77">
        <v>0</v>
      </c>
      <c r="O48" s="33"/>
      <c r="P48" s="33"/>
      <c r="Q48" s="6"/>
      <c r="R48" s="13"/>
      <c r="S48" s="13"/>
      <c r="T48" s="13"/>
    </row>
    <row r="49" spans="1:20" ht="42">
      <c r="A49" s="52" t="s">
        <v>99</v>
      </c>
      <c r="B49" s="47" t="s">
        <v>66</v>
      </c>
      <c r="C49" s="35"/>
      <c r="D49" s="36">
        <f>D50</f>
        <v>70</v>
      </c>
      <c r="E49" s="36">
        <f t="shared" ref="E49:N49" si="29">E50</f>
        <v>0</v>
      </c>
      <c r="F49" s="36">
        <f t="shared" si="29"/>
        <v>0</v>
      </c>
      <c r="G49" s="36">
        <f t="shared" si="29"/>
        <v>70</v>
      </c>
      <c r="H49" s="36">
        <f t="shared" si="29"/>
        <v>0</v>
      </c>
      <c r="I49" s="36">
        <f t="shared" si="29"/>
        <v>0</v>
      </c>
      <c r="J49" s="28">
        <f t="shared" si="29"/>
        <v>0</v>
      </c>
      <c r="K49" s="28">
        <f t="shared" si="29"/>
        <v>0</v>
      </c>
      <c r="L49" s="62">
        <f t="shared" si="29"/>
        <v>0</v>
      </c>
      <c r="M49" s="63">
        <f t="shared" si="29"/>
        <v>0</v>
      </c>
      <c r="N49" s="63">
        <f t="shared" si="29"/>
        <v>0</v>
      </c>
      <c r="O49" s="33" t="s">
        <v>21</v>
      </c>
      <c r="P49" s="33">
        <v>7</v>
      </c>
      <c r="Q49" s="6"/>
      <c r="R49" s="11"/>
      <c r="S49" s="11"/>
    </row>
    <row r="50" spans="1:20" ht="15" customHeight="1">
      <c r="A50" s="34"/>
      <c r="B50" s="5" t="s">
        <v>6</v>
      </c>
      <c r="C50" s="5"/>
      <c r="D50" s="3">
        <f>SUM(E50:N50)</f>
        <v>70</v>
      </c>
      <c r="E50" s="3">
        <v>0</v>
      </c>
      <c r="F50" s="3">
        <v>0</v>
      </c>
      <c r="G50" s="3">
        <v>70</v>
      </c>
      <c r="H50" s="3">
        <v>0</v>
      </c>
      <c r="I50" s="3">
        <v>0</v>
      </c>
      <c r="J50" s="3">
        <v>0</v>
      </c>
      <c r="K50" s="3">
        <v>0</v>
      </c>
      <c r="L50" s="73">
        <v>0</v>
      </c>
      <c r="M50" s="77">
        <v>0</v>
      </c>
      <c r="N50" s="77">
        <v>0</v>
      </c>
      <c r="O50" s="33"/>
      <c r="P50" s="33"/>
      <c r="Q50" s="6"/>
      <c r="R50" s="12"/>
      <c r="S50" s="12"/>
      <c r="T50" s="13"/>
    </row>
    <row r="51" spans="1:20" ht="39" customHeight="1">
      <c r="A51" s="52" t="s">
        <v>100</v>
      </c>
      <c r="B51" s="17" t="s">
        <v>62</v>
      </c>
      <c r="C51" s="17"/>
      <c r="D51" s="36">
        <f>E51+F51+G51+H51+I51+J51+K51+L51+M51+N51</f>
        <v>28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28">
        <v>0</v>
      </c>
      <c r="K51" s="28">
        <v>18</v>
      </c>
      <c r="L51" s="62">
        <v>10</v>
      </c>
      <c r="M51" s="63">
        <v>0</v>
      </c>
      <c r="N51" s="63">
        <v>0</v>
      </c>
      <c r="O51" s="41" t="s">
        <v>21</v>
      </c>
      <c r="P51" s="33">
        <v>7</v>
      </c>
      <c r="Q51" s="6"/>
      <c r="R51" s="11"/>
      <c r="S51" s="11"/>
    </row>
    <row r="52" spans="1:20">
      <c r="A52" s="34"/>
      <c r="B52" s="5" t="s">
        <v>6</v>
      </c>
      <c r="C52" s="5"/>
      <c r="D52" s="3">
        <f>SUM(E52:N52)</f>
        <v>28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f>K51</f>
        <v>18</v>
      </c>
      <c r="L52" s="62">
        <v>10</v>
      </c>
      <c r="M52" s="77">
        <v>0</v>
      </c>
      <c r="N52" s="77">
        <v>0</v>
      </c>
      <c r="O52" s="33"/>
      <c r="P52" s="33"/>
      <c r="Q52" s="6"/>
      <c r="R52" s="13" t="s">
        <v>29</v>
      </c>
      <c r="S52" s="13" t="s">
        <v>26</v>
      </c>
      <c r="T52" s="13" t="s">
        <v>27</v>
      </c>
    </row>
    <row r="53" spans="1:20" ht="24.75" customHeight="1">
      <c r="A53" s="52" t="s">
        <v>101</v>
      </c>
      <c r="B53" s="35" t="s">
        <v>14</v>
      </c>
      <c r="C53" s="35"/>
      <c r="D53" s="36">
        <f t="shared" ref="D53:N53" si="30">D54</f>
        <v>157.56</v>
      </c>
      <c r="E53" s="36">
        <f t="shared" si="30"/>
        <v>62.56</v>
      </c>
      <c r="F53" s="36">
        <f t="shared" si="30"/>
        <v>0</v>
      </c>
      <c r="G53" s="36">
        <f t="shared" si="30"/>
        <v>0</v>
      </c>
      <c r="H53" s="36">
        <f t="shared" si="30"/>
        <v>0</v>
      </c>
      <c r="I53" s="36">
        <f t="shared" si="30"/>
        <v>0</v>
      </c>
      <c r="J53" s="28">
        <f t="shared" si="30"/>
        <v>0</v>
      </c>
      <c r="K53" s="28">
        <f t="shared" si="30"/>
        <v>0</v>
      </c>
      <c r="L53" s="62">
        <v>47.5</v>
      </c>
      <c r="M53" s="63">
        <v>47.5</v>
      </c>
      <c r="N53" s="63">
        <f t="shared" si="30"/>
        <v>0</v>
      </c>
      <c r="O53" s="33" t="s">
        <v>21</v>
      </c>
      <c r="P53" s="33">
        <v>8</v>
      </c>
      <c r="Q53" s="6"/>
      <c r="R53" s="11"/>
      <c r="S53" s="11"/>
      <c r="T53" s="13"/>
    </row>
    <row r="54" spans="1:20">
      <c r="A54" s="34"/>
      <c r="B54" s="5" t="s">
        <v>6</v>
      </c>
      <c r="C54" s="5"/>
      <c r="D54" s="3">
        <f>SUM(E54:O54)</f>
        <v>157.56</v>
      </c>
      <c r="E54" s="3">
        <v>62.56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62">
        <v>47.5</v>
      </c>
      <c r="M54" s="63">
        <v>47.5</v>
      </c>
      <c r="N54" s="77">
        <v>0</v>
      </c>
      <c r="O54" s="33"/>
      <c r="P54" s="33"/>
      <c r="Q54" s="6"/>
      <c r="R54" s="11"/>
      <c r="S54" s="11"/>
    </row>
    <row r="55" spans="1:20" ht="65.25" customHeight="1">
      <c r="A55" s="52" t="s">
        <v>102</v>
      </c>
      <c r="B55" s="29" t="s">
        <v>85</v>
      </c>
      <c r="C55" s="29"/>
      <c r="D55" s="36">
        <f t="shared" ref="D55:N55" si="31">D56</f>
        <v>33.4</v>
      </c>
      <c r="E55" s="36">
        <f t="shared" si="31"/>
        <v>0</v>
      </c>
      <c r="F55" s="36">
        <f t="shared" si="31"/>
        <v>0</v>
      </c>
      <c r="G55" s="36">
        <f t="shared" si="31"/>
        <v>0</v>
      </c>
      <c r="H55" s="36">
        <f t="shared" si="31"/>
        <v>0</v>
      </c>
      <c r="I55" s="36">
        <f t="shared" si="31"/>
        <v>0</v>
      </c>
      <c r="J55" s="28">
        <v>20.399999999999999</v>
      </c>
      <c r="K55" s="28">
        <f t="shared" si="31"/>
        <v>0</v>
      </c>
      <c r="L55" s="62">
        <f>L56</f>
        <v>6</v>
      </c>
      <c r="M55" s="63">
        <v>7</v>
      </c>
      <c r="N55" s="63">
        <f t="shared" si="31"/>
        <v>0</v>
      </c>
      <c r="O55" s="33" t="s">
        <v>21</v>
      </c>
      <c r="P55" s="33">
        <v>8</v>
      </c>
      <c r="Q55" s="6"/>
      <c r="R55" s="11"/>
      <c r="S55" s="11"/>
      <c r="T55" s="13"/>
    </row>
    <row r="56" spans="1:20">
      <c r="A56" s="34"/>
      <c r="B56" s="5" t="s">
        <v>6</v>
      </c>
      <c r="C56" s="5"/>
      <c r="D56" s="3">
        <f>E56+F56+G56+H56+I56+J56+K56+L56+M56+N56</f>
        <v>33.4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f>J55</f>
        <v>20.399999999999999</v>
      </c>
      <c r="K56" s="3">
        <v>0</v>
      </c>
      <c r="L56" s="62">
        <v>6</v>
      </c>
      <c r="M56" s="63">
        <v>7</v>
      </c>
      <c r="N56" s="77">
        <v>0</v>
      </c>
      <c r="O56" s="33"/>
      <c r="P56" s="33"/>
      <c r="Q56" s="6"/>
      <c r="R56" s="11"/>
      <c r="S56" s="11"/>
    </row>
    <row r="57" spans="1:20" ht="54" customHeight="1">
      <c r="A57" s="52" t="s">
        <v>103</v>
      </c>
      <c r="B57" s="53" t="s">
        <v>86</v>
      </c>
      <c r="C57" s="5"/>
      <c r="D57" s="54">
        <f t="shared" ref="D57:D58" si="32">E57+F57+G57+H57+I57+J57+K57+L57+M57+N57</f>
        <v>11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62">
        <v>2</v>
      </c>
      <c r="M57" s="63">
        <v>2</v>
      </c>
      <c r="N57" s="63">
        <f>N58</f>
        <v>7</v>
      </c>
      <c r="O57" s="56" t="s">
        <v>21</v>
      </c>
      <c r="P57" s="56">
        <v>8</v>
      </c>
      <c r="Q57" s="6"/>
      <c r="R57" s="50"/>
      <c r="S57" s="50"/>
    </row>
    <row r="58" spans="1:20">
      <c r="A58" s="52"/>
      <c r="B58" s="5" t="s">
        <v>6</v>
      </c>
      <c r="C58" s="5"/>
      <c r="D58" s="3">
        <f t="shared" si="32"/>
        <v>11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62">
        <v>2</v>
      </c>
      <c r="M58" s="63">
        <v>2</v>
      </c>
      <c r="N58" s="63">
        <v>7</v>
      </c>
      <c r="O58" s="56"/>
      <c r="P58" s="56"/>
      <c r="Q58" s="6"/>
      <c r="R58" s="50"/>
      <c r="S58" s="50"/>
    </row>
    <row r="59" spans="1:20" ht="65.25" customHeight="1">
      <c r="A59" s="52" t="s">
        <v>104</v>
      </c>
      <c r="B59" s="42" t="s">
        <v>15</v>
      </c>
      <c r="C59" s="35"/>
      <c r="D59" s="36">
        <f>D60</f>
        <v>14</v>
      </c>
      <c r="E59" s="36">
        <f t="shared" ref="E59" si="33">E60</f>
        <v>0</v>
      </c>
      <c r="F59" s="36">
        <f t="shared" ref="F59" si="34">F60</f>
        <v>0</v>
      </c>
      <c r="G59" s="36">
        <f t="shared" ref="G59" si="35">G60</f>
        <v>0</v>
      </c>
      <c r="H59" s="36">
        <f t="shared" ref="H59" si="36">H60</f>
        <v>7</v>
      </c>
      <c r="I59" s="36">
        <f t="shared" ref="I59" si="37">I60</f>
        <v>0</v>
      </c>
      <c r="J59" s="36">
        <f t="shared" ref="J59" si="38">J60</f>
        <v>0</v>
      </c>
      <c r="K59" s="36">
        <f t="shared" ref="K59" si="39">K60</f>
        <v>0</v>
      </c>
      <c r="L59" s="62">
        <f t="shared" ref="L59" si="40">L60</f>
        <v>0</v>
      </c>
      <c r="M59" s="63">
        <f>M60</f>
        <v>7</v>
      </c>
      <c r="N59" s="63">
        <v>0</v>
      </c>
      <c r="O59" s="33" t="s">
        <v>21</v>
      </c>
      <c r="P59" s="33">
        <v>8</v>
      </c>
      <c r="Q59" s="6"/>
      <c r="R59" s="13" t="s">
        <v>29</v>
      </c>
      <c r="S59" s="13" t="s">
        <v>26</v>
      </c>
      <c r="T59" s="13" t="s">
        <v>27</v>
      </c>
    </row>
    <row r="60" spans="1:20">
      <c r="A60" s="34"/>
      <c r="B60" s="5" t="s">
        <v>6</v>
      </c>
      <c r="C60" s="5"/>
      <c r="D60" s="3">
        <f>SUM(E60:N60)</f>
        <v>14</v>
      </c>
      <c r="E60" s="3">
        <v>0</v>
      </c>
      <c r="F60" s="3">
        <v>0</v>
      </c>
      <c r="G60" s="3">
        <v>0</v>
      </c>
      <c r="H60" s="3">
        <v>7</v>
      </c>
      <c r="I60" s="3">
        <v>0</v>
      </c>
      <c r="J60" s="3">
        <v>0</v>
      </c>
      <c r="K60" s="3">
        <v>0</v>
      </c>
      <c r="L60" s="73">
        <v>0</v>
      </c>
      <c r="M60" s="77">
        <v>7</v>
      </c>
      <c r="N60" s="77">
        <v>0</v>
      </c>
      <c r="O60" s="33"/>
      <c r="P60" s="33"/>
      <c r="Q60" s="6"/>
      <c r="R60" s="11"/>
      <c r="S60" s="11"/>
    </row>
    <row r="61" spans="1:20" ht="36" customHeight="1">
      <c r="A61" s="52" t="s">
        <v>105</v>
      </c>
      <c r="B61" s="17" t="s">
        <v>33</v>
      </c>
      <c r="C61" s="17"/>
      <c r="D61" s="3">
        <f t="shared" ref="D61:D62" si="41">SUM(E61:N61)</f>
        <v>1117.1400000000001</v>
      </c>
      <c r="E61" s="36">
        <f t="shared" ref="E61:M61" si="42">E62</f>
        <v>0</v>
      </c>
      <c r="F61" s="36">
        <f t="shared" si="42"/>
        <v>0</v>
      </c>
      <c r="G61" s="36">
        <f t="shared" si="42"/>
        <v>0</v>
      </c>
      <c r="H61" s="36">
        <f t="shared" si="42"/>
        <v>0</v>
      </c>
      <c r="I61" s="36">
        <f t="shared" si="42"/>
        <v>0</v>
      </c>
      <c r="J61" s="28">
        <f t="shared" si="42"/>
        <v>1114.94</v>
      </c>
      <c r="K61" s="28">
        <f t="shared" si="42"/>
        <v>0</v>
      </c>
      <c r="L61" s="62">
        <f t="shared" si="42"/>
        <v>0</v>
      </c>
      <c r="M61" s="62">
        <f t="shared" si="42"/>
        <v>0</v>
      </c>
      <c r="N61" s="64">
        <v>2.2000000000000002</v>
      </c>
      <c r="O61" s="33" t="s">
        <v>22</v>
      </c>
      <c r="P61" s="33">
        <v>8</v>
      </c>
      <c r="Q61" s="6"/>
      <c r="R61" s="13"/>
      <c r="S61" s="13"/>
      <c r="T61" s="13"/>
    </row>
    <row r="62" spans="1:20">
      <c r="A62" s="34"/>
      <c r="B62" s="18" t="s">
        <v>6</v>
      </c>
      <c r="C62" s="18"/>
      <c r="D62" s="3">
        <f t="shared" si="41"/>
        <v>1117.1400000000001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16">
        <v>1114.94</v>
      </c>
      <c r="K62" s="16">
        <v>0</v>
      </c>
      <c r="L62" s="73">
        <v>0</v>
      </c>
      <c r="M62" s="75">
        <v>0</v>
      </c>
      <c r="N62" s="75">
        <v>2.2000000000000002</v>
      </c>
      <c r="O62" s="33"/>
      <c r="P62" s="33"/>
      <c r="Q62" s="6"/>
      <c r="R62" s="11"/>
      <c r="S62" s="11"/>
    </row>
    <row r="63" spans="1:20" ht="45.75" customHeight="1">
      <c r="A63" s="52" t="s">
        <v>106</v>
      </c>
      <c r="B63" s="65" t="s">
        <v>67</v>
      </c>
      <c r="C63" s="35"/>
      <c r="D63" s="36">
        <f>D64</f>
        <v>33.800000000000004</v>
      </c>
      <c r="E63" s="36">
        <f t="shared" ref="E63" si="43">E64</f>
        <v>0</v>
      </c>
      <c r="F63" s="36">
        <f t="shared" ref="F63" si="44">F64</f>
        <v>0</v>
      </c>
      <c r="G63" s="36">
        <f t="shared" ref="G63" si="45">G64</f>
        <v>0</v>
      </c>
      <c r="H63" s="36">
        <f t="shared" ref="H63" si="46">H64</f>
        <v>8.4</v>
      </c>
      <c r="I63" s="36">
        <f t="shared" ref="I63" si="47">I64</f>
        <v>0</v>
      </c>
      <c r="J63" s="28">
        <f t="shared" ref="J63" si="48">J64</f>
        <v>0</v>
      </c>
      <c r="K63" s="28">
        <v>13.2</v>
      </c>
      <c r="L63" s="62">
        <f>L64</f>
        <v>5.6</v>
      </c>
      <c r="M63" s="36">
        <v>6.6</v>
      </c>
      <c r="N63" s="36">
        <f t="shared" ref="N63" si="49">N64</f>
        <v>0</v>
      </c>
      <c r="O63" s="33" t="s">
        <v>21</v>
      </c>
      <c r="P63" s="33">
        <v>9</v>
      </c>
      <c r="Q63" s="6"/>
      <c r="R63" s="21" t="s">
        <v>25</v>
      </c>
      <c r="S63" s="21" t="s">
        <v>26</v>
      </c>
      <c r="T63" s="22">
        <v>244</v>
      </c>
    </row>
    <row r="64" spans="1:20">
      <c r="A64" s="34"/>
      <c r="B64" s="78" t="s">
        <v>6</v>
      </c>
      <c r="C64" s="78"/>
      <c r="D64" s="77">
        <f>SUM(E64:N64)</f>
        <v>33.800000000000004</v>
      </c>
      <c r="E64" s="77">
        <v>0</v>
      </c>
      <c r="F64" s="77">
        <v>0</v>
      </c>
      <c r="G64" s="77">
        <v>0</v>
      </c>
      <c r="H64" s="77">
        <v>8.4</v>
      </c>
      <c r="I64" s="77">
        <v>0</v>
      </c>
      <c r="J64" s="77">
        <v>0</v>
      </c>
      <c r="K64" s="77">
        <v>13.2</v>
      </c>
      <c r="L64" s="73">
        <v>5.6</v>
      </c>
      <c r="M64" s="77">
        <v>6.6</v>
      </c>
      <c r="N64" s="77">
        <v>0</v>
      </c>
      <c r="O64" s="79"/>
      <c r="P64" s="79"/>
      <c r="Q64" s="6"/>
      <c r="R64" s="11"/>
      <c r="S64" s="11"/>
    </row>
    <row r="65" spans="1:20" ht="43.5" customHeight="1">
      <c r="A65" s="52" t="s">
        <v>107</v>
      </c>
      <c r="B65" s="80" t="s">
        <v>68</v>
      </c>
      <c r="C65" s="80"/>
      <c r="D65" s="63">
        <f>D66</f>
        <v>49.199999999999996</v>
      </c>
      <c r="E65" s="63">
        <f t="shared" ref="E65" si="50">E66</f>
        <v>0</v>
      </c>
      <c r="F65" s="63">
        <f t="shared" ref="F65" si="51">F66</f>
        <v>0</v>
      </c>
      <c r="G65" s="63">
        <f t="shared" ref="G65" si="52">G66</f>
        <v>0</v>
      </c>
      <c r="H65" s="63">
        <f t="shared" ref="H65" si="53">H66</f>
        <v>0</v>
      </c>
      <c r="I65" s="64">
        <f t="shared" ref="I65" si="54">I66</f>
        <v>40.799999999999997</v>
      </c>
      <c r="J65" s="62">
        <f t="shared" ref="J65" si="55">J66</f>
        <v>0</v>
      </c>
      <c r="K65" s="62">
        <v>4.4000000000000004</v>
      </c>
      <c r="L65" s="62">
        <f>L66</f>
        <v>1.8</v>
      </c>
      <c r="M65" s="63">
        <v>2.2000000000000002</v>
      </c>
      <c r="N65" s="63">
        <f t="shared" ref="N65" si="56">N66</f>
        <v>0</v>
      </c>
      <c r="O65" s="79" t="s">
        <v>21</v>
      </c>
      <c r="P65" s="79">
        <v>9</v>
      </c>
      <c r="Q65" s="6"/>
      <c r="R65" s="11"/>
      <c r="S65" s="11"/>
      <c r="T65" s="19"/>
    </row>
    <row r="66" spans="1:20" ht="15" customHeight="1">
      <c r="A66" s="34"/>
      <c r="B66" s="78" t="s">
        <v>6</v>
      </c>
      <c r="C66" s="78"/>
      <c r="D66" s="77">
        <f>SUM(E66:N66)</f>
        <v>49.199999999999996</v>
      </c>
      <c r="E66" s="77">
        <v>0</v>
      </c>
      <c r="F66" s="77">
        <v>0</v>
      </c>
      <c r="G66" s="77">
        <v>0</v>
      </c>
      <c r="H66" s="77">
        <v>0</v>
      </c>
      <c r="I66" s="77">
        <v>40.799999999999997</v>
      </c>
      <c r="J66" s="77">
        <v>0</v>
      </c>
      <c r="K66" s="77">
        <v>4.4000000000000004</v>
      </c>
      <c r="L66" s="62">
        <v>1.8</v>
      </c>
      <c r="M66" s="63">
        <v>2.2000000000000002</v>
      </c>
      <c r="N66" s="77">
        <v>0</v>
      </c>
      <c r="O66" s="79"/>
      <c r="P66" s="79"/>
      <c r="Q66" s="6"/>
      <c r="R66" s="11"/>
      <c r="S66" s="11"/>
    </row>
    <row r="67" spans="1:20" ht="42" customHeight="1">
      <c r="A67" s="52" t="s">
        <v>108</v>
      </c>
      <c r="B67" s="80" t="s">
        <v>69</v>
      </c>
      <c r="C67" s="80"/>
      <c r="D67" s="63">
        <f>D68</f>
        <v>225.8</v>
      </c>
      <c r="E67" s="63">
        <f t="shared" ref="E67" si="57">E68</f>
        <v>0</v>
      </c>
      <c r="F67" s="63">
        <f t="shared" ref="F67" si="58">F68</f>
        <v>0</v>
      </c>
      <c r="G67" s="63">
        <f t="shared" ref="G67" si="59">G68</f>
        <v>0</v>
      </c>
      <c r="H67" s="63">
        <f t="shared" ref="H67" si="60">H68</f>
        <v>44.8</v>
      </c>
      <c r="I67" s="64">
        <f t="shared" ref="I67" si="61">I68</f>
        <v>20.399999999999999</v>
      </c>
      <c r="J67" s="62">
        <v>52.2</v>
      </c>
      <c r="K67" s="62">
        <v>2.4</v>
      </c>
      <c r="L67" s="62">
        <v>0</v>
      </c>
      <c r="M67" s="62">
        <f t="shared" ref="M67" si="62">M68</f>
        <v>53</v>
      </c>
      <c r="N67" s="64">
        <f t="shared" ref="N67" si="63">N68</f>
        <v>53</v>
      </c>
      <c r="O67" s="79" t="s">
        <v>21</v>
      </c>
      <c r="P67" s="79">
        <v>9</v>
      </c>
      <c r="Q67" s="6"/>
      <c r="R67" s="11"/>
      <c r="S67" s="11"/>
      <c r="T67" s="19"/>
    </row>
    <row r="68" spans="1:20" ht="15" customHeight="1">
      <c r="A68" s="34"/>
      <c r="B68" s="78" t="s">
        <v>6</v>
      </c>
      <c r="C68" s="78"/>
      <c r="D68" s="77">
        <f>SUM(E68:N68)</f>
        <v>225.8</v>
      </c>
      <c r="E68" s="77">
        <v>0</v>
      </c>
      <c r="F68" s="77">
        <v>0</v>
      </c>
      <c r="G68" s="77">
        <v>0</v>
      </c>
      <c r="H68" s="77">
        <v>44.8</v>
      </c>
      <c r="I68" s="77">
        <v>20.399999999999999</v>
      </c>
      <c r="J68" s="77">
        <f>J67</f>
        <v>52.2</v>
      </c>
      <c r="K68" s="77">
        <f>K67</f>
        <v>2.4</v>
      </c>
      <c r="L68" s="73">
        <v>0</v>
      </c>
      <c r="M68" s="77">
        <v>53</v>
      </c>
      <c r="N68" s="77">
        <v>53</v>
      </c>
      <c r="O68" s="79"/>
      <c r="P68" s="79"/>
      <c r="Q68" s="6"/>
      <c r="R68" s="11"/>
      <c r="S68" s="11"/>
    </row>
    <row r="69" spans="1:20" ht="46.5" customHeight="1">
      <c r="A69" s="52" t="s">
        <v>109</v>
      </c>
      <c r="B69" s="80" t="s">
        <v>61</v>
      </c>
      <c r="C69" s="78"/>
      <c r="D69" s="63">
        <f>SUM(E69:N69)</f>
        <v>10</v>
      </c>
      <c r="E69" s="63">
        <v>0</v>
      </c>
      <c r="F69" s="63">
        <v>0</v>
      </c>
      <c r="G69" s="63">
        <v>0</v>
      </c>
      <c r="H69" s="63">
        <v>0</v>
      </c>
      <c r="I69" s="63">
        <v>0</v>
      </c>
      <c r="J69" s="63">
        <v>0</v>
      </c>
      <c r="K69" s="63">
        <v>0</v>
      </c>
      <c r="L69" s="62">
        <v>3</v>
      </c>
      <c r="M69" s="63">
        <v>5</v>
      </c>
      <c r="N69" s="63">
        <v>2</v>
      </c>
      <c r="O69" s="79" t="s">
        <v>21</v>
      </c>
      <c r="P69" s="79">
        <v>9</v>
      </c>
      <c r="Q69" s="6"/>
      <c r="R69" s="11"/>
      <c r="S69" s="11"/>
    </row>
    <row r="70" spans="1:20" ht="15" customHeight="1">
      <c r="A70" s="46"/>
      <c r="B70" s="78" t="s">
        <v>6</v>
      </c>
      <c r="C70" s="78"/>
      <c r="D70" s="77">
        <f>E70+F70+G70+H70+I70+J70+K70+L70+M70+N70</f>
        <v>10</v>
      </c>
      <c r="E70" s="77">
        <v>0</v>
      </c>
      <c r="F70" s="77">
        <v>0</v>
      </c>
      <c r="G70" s="77">
        <v>0</v>
      </c>
      <c r="H70" s="77">
        <v>0</v>
      </c>
      <c r="I70" s="77">
        <v>0</v>
      </c>
      <c r="J70" s="77">
        <f>J69</f>
        <v>0</v>
      </c>
      <c r="K70" s="77">
        <f>K69</f>
        <v>0</v>
      </c>
      <c r="L70" s="73">
        <v>3</v>
      </c>
      <c r="M70" s="77">
        <v>5</v>
      </c>
      <c r="N70" s="77">
        <v>2</v>
      </c>
      <c r="O70" s="79"/>
      <c r="P70" s="79"/>
      <c r="Q70" s="6"/>
      <c r="R70" s="11"/>
      <c r="S70" s="11"/>
    </row>
    <row r="71" spans="1:20" ht="62.25" customHeight="1">
      <c r="A71" s="52" t="s">
        <v>110</v>
      </c>
      <c r="B71" s="80" t="s">
        <v>70</v>
      </c>
      <c r="C71" s="80"/>
      <c r="D71" s="63">
        <f t="shared" ref="D71:N71" si="64">D72</f>
        <v>0</v>
      </c>
      <c r="E71" s="63">
        <f t="shared" si="64"/>
        <v>0</v>
      </c>
      <c r="F71" s="63">
        <f t="shared" si="64"/>
        <v>0</v>
      </c>
      <c r="G71" s="63">
        <f t="shared" si="64"/>
        <v>0</v>
      </c>
      <c r="H71" s="63">
        <f t="shared" si="64"/>
        <v>0</v>
      </c>
      <c r="I71" s="63">
        <f t="shared" si="64"/>
        <v>0</v>
      </c>
      <c r="J71" s="62">
        <f t="shared" si="64"/>
        <v>0</v>
      </c>
      <c r="K71" s="62">
        <f t="shared" si="64"/>
        <v>0</v>
      </c>
      <c r="L71" s="62">
        <f t="shared" si="64"/>
        <v>0</v>
      </c>
      <c r="M71" s="63">
        <f t="shared" si="64"/>
        <v>0</v>
      </c>
      <c r="N71" s="63">
        <f t="shared" si="64"/>
        <v>0</v>
      </c>
      <c r="O71" s="79" t="s">
        <v>21</v>
      </c>
      <c r="P71" s="79">
        <v>10</v>
      </c>
      <c r="Q71" s="6"/>
      <c r="R71" s="26" t="s">
        <v>25</v>
      </c>
      <c r="S71" s="26" t="s">
        <v>26</v>
      </c>
      <c r="T71" s="23" t="s">
        <v>37</v>
      </c>
    </row>
    <row r="72" spans="1:20" ht="14.25" customHeight="1">
      <c r="A72" s="34"/>
      <c r="B72" s="78" t="s">
        <v>6</v>
      </c>
      <c r="C72" s="78"/>
      <c r="D72" s="77">
        <f>E72+F72+G72+H72+I72+J72+K72+L72+M72+N72</f>
        <v>0</v>
      </c>
      <c r="E72" s="77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3">
        <v>0</v>
      </c>
      <c r="M72" s="77">
        <v>0</v>
      </c>
      <c r="N72" s="77">
        <v>0</v>
      </c>
      <c r="O72" s="79"/>
      <c r="P72" s="79"/>
      <c r="Q72" s="6"/>
      <c r="R72" s="11"/>
      <c r="S72" s="11"/>
    </row>
    <row r="73" spans="1:20" ht="42" customHeight="1">
      <c r="A73" s="52" t="s">
        <v>111</v>
      </c>
      <c r="B73" s="80" t="s">
        <v>71</v>
      </c>
      <c r="C73" s="80"/>
      <c r="D73" s="63">
        <f t="shared" ref="D73:N73" si="65">D74</f>
        <v>8</v>
      </c>
      <c r="E73" s="63">
        <f t="shared" si="65"/>
        <v>0</v>
      </c>
      <c r="F73" s="63">
        <f t="shared" si="65"/>
        <v>0</v>
      </c>
      <c r="G73" s="63">
        <f t="shared" si="65"/>
        <v>0</v>
      </c>
      <c r="H73" s="63">
        <f t="shared" si="65"/>
        <v>0</v>
      </c>
      <c r="I73" s="63">
        <f t="shared" si="65"/>
        <v>0</v>
      </c>
      <c r="J73" s="62">
        <f t="shared" si="65"/>
        <v>0</v>
      </c>
      <c r="K73" s="62">
        <f t="shared" si="65"/>
        <v>0</v>
      </c>
      <c r="L73" s="62">
        <f t="shared" si="65"/>
        <v>0</v>
      </c>
      <c r="M73" s="62">
        <f t="shared" si="65"/>
        <v>0</v>
      </c>
      <c r="N73" s="63">
        <f t="shared" si="65"/>
        <v>8</v>
      </c>
      <c r="O73" s="79" t="s">
        <v>21</v>
      </c>
      <c r="P73" s="79">
        <v>11</v>
      </c>
      <c r="Q73" s="6"/>
      <c r="R73" s="26" t="s">
        <v>25</v>
      </c>
      <c r="S73" s="26" t="s">
        <v>26</v>
      </c>
      <c r="T73" s="13" t="s">
        <v>37</v>
      </c>
    </row>
    <row r="74" spans="1:20" ht="14.25" customHeight="1">
      <c r="A74" s="34"/>
      <c r="B74" s="78" t="s">
        <v>6</v>
      </c>
      <c r="C74" s="78"/>
      <c r="D74" s="77">
        <f>SUM(E74:N74)</f>
        <v>8</v>
      </c>
      <c r="E74" s="77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3">
        <v>0</v>
      </c>
      <c r="M74" s="77">
        <v>0</v>
      </c>
      <c r="N74" s="77">
        <v>8</v>
      </c>
      <c r="O74" s="79"/>
      <c r="P74" s="79"/>
      <c r="Q74" s="6"/>
      <c r="R74" s="11"/>
      <c r="S74" s="11"/>
    </row>
    <row r="75" spans="1:20" ht="42.75" customHeight="1">
      <c r="A75" s="52" t="s">
        <v>112</v>
      </c>
      <c r="B75" s="81" t="s">
        <v>72</v>
      </c>
      <c r="C75" s="81"/>
      <c r="D75" s="63">
        <f>SUM(E75:N75)</f>
        <v>78</v>
      </c>
      <c r="E75" s="63">
        <f>E52</f>
        <v>0</v>
      </c>
      <c r="F75" s="63">
        <v>21.2</v>
      </c>
      <c r="G75" s="63">
        <f>G52</f>
        <v>0</v>
      </c>
      <c r="H75" s="63">
        <v>16</v>
      </c>
      <c r="I75" s="63">
        <f>I52</f>
        <v>0</v>
      </c>
      <c r="J75" s="62">
        <v>6.8</v>
      </c>
      <c r="K75" s="62">
        <v>0</v>
      </c>
      <c r="L75" s="62">
        <v>17</v>
      </c>
      <c r="M75" s="63">
        <v>17</v>
      </c>
      <c r="N75" s="63">
        <f>N52</f>
        <v>0</v>
      </c>
      <c r="O75" s="79" t="s">
        <v>21</v>
      </c>
      <c r="P75" s="79">
        <v>11</v>
      </c>
      <c r="Q75" s="6"/>
      <c r="R75" s="21" t="s">
        <v>28</v>
      </c>
      <c r="S75" s="21" t="s">
        <v>26</v>
      </c>
      <c r="T75" s="13">
        <v>122</v>
      </c>
    </row>
    <row r="76" spans="1:20" ht="12.75" customHeight="1">
      <c r="A76" s="69"/>
      <c r="B76" s="78" t="s">
        <v>6</v>
      </c>
      <c r="C76" s="78"/>
      <c r="D76" s="63">
        <f>SUM(E76:N76)</f>
        <v>78</v>
      </c>
      <c r="E76" s="77">
        <v>0</v>
      </c>
      <c r="F76" s="77">
        <v>21.2</v>
      </c>
      <c r="G76" s="77">
        <v>0</v>
      </c>
      <c r="H76" s="77">
        <v>16</v>
      </c>
      <c r="I76" s="77">
        <v>0</v>
      </c>
      <c r="J76" s="77">
        <v>6.8</v>
      </c>
      <c r="K76" s="77">
        <f>K75</f>
        <v>0</v>
      </c>
      <c r="L76" s="73">
        <v>17</v>
      </c>
      <c r="M76" s="77">
        <v>17</v>
      </c>
      <c r="N76" s="77">
        <v>0</v>
      </c>
      <c r="O76" s="79"/>
      <c r="P76" s="79"/>
      <c r="Q76" s="6"/>
      <c r="R76" s="21"/>
      <c r="S76" s="21"/>
      <c r="T76" s="13"/>
    </row>
    <row r="77" spans="1:20" ht="21.75" customHeight="1">
      <c r="A77" s="69" t="s">
        <v>113</v>
      </c>
      <c r="B77" s="67" t="s">
        <v>31</v>
      </c>
      <c r="C77" s="35"/>
      <c r="D77" s="36">
        <f t="shared" ref="D77:I77" si="66">D78</f>
        <v>1356.25</v>
      </c>
      <c r="E77" s="36">
        <f t="shared" si="66"/>
        <v>0</v>
      </c>
      <c r="F77" s="36">
        <f t="shared" si="66"/>
        <v>0</v>
      </c>
      <c r="G77" s="36">
        <f t="shared" si="66"/>
        <v>0</v>
      </c>
      <c r="H77" s="36">
        <f t="shared" si="66"/>
        <v>0</v>
      </c>
      <c r="I77" s="15">
        <f t="shared" si="66"/>
        <v>131.6</v>
      </c>
      <c r="J77" s="28">
        <v>254.8</v>
      </c>
      <c r="K77" s="28">
        <f>K78</f>
        <v>276</v>
      </c>
      <c r="L77" s="62">
        <f>L78</f>
        <v>132.85</v>
      </c>
      <c r="M77" s="15">
        <v>275</v>
      </c>
      <c r="N77" s="15">
        <v>286</v>
      </c>
      <c r="O77" s="33" t="s">
        <v>23</v>
      </c>
      <c r="P77" s="33">
        <v>24</v>
      </c>
      <c r="Q77" s="6"/>
      <c r="R77" s="21"/>
      <c r="S77" s="21"/>
      <c r="T77" s="13"/>
    </row>
    <row r="78" spans="1:20" ht="12.75" customHeight="1">
      <c r="A78" s="69"/>
      <c r="B78" s="78" t="s">
        <v>6</v>
      </c>
      <c r="C78" s="78"/>
      <c r="D78" s="3">
        <f>SUM(E78:N78)</f>
        <v>1356.25</v>
      </c>
      <c r="E78" s="3">
        <v>0</v>
      </c>
      <c r="F78" s="3">
        <v>0</v>
      </c>
      <c r="G78" s="3">
        <v>0</v>
      </c>
      <c r="H78" s="3">
        <v>0</v>
      </c>
      <c r="I78" s="3">
        <v>131.6</v>
      </c>
      <c r="J78" s="16">
        <f>J77</f>
        <v>254.8</v>
      </c>
      <c r="K78" s="16">
        <v>276</v>
      </c>
      <c r="L78" s="73">
        <v>132.85</v>
      </c>
      <c r="M78" s="16">
        <v>275</v>
      </c>
      <c r="N78" s="16">
        <v>286</v>
      </c>
      <c r="O78" s="33"/>
      <c r="P78" s="33"/>
      <c r="Q78" s="6"/>
      <c r="R78" s="21"/>
      <c r="S78" s="21"/>
      <c r="T78" s="13"/>
    </row>
    <row r="79" spans="1:20" ht="33.75" customHeight="1">
      <c r="A79" s="69" t="s">
        <v>30</v>
      </c>
      <c r="B79" s="67" t="s">
        <v>148</v>
      </c>
      <c r="C79" s="35"/>
      <c r="D79" s="36">
        <f>D80</f>
        <v>13.850000000000001</v>
      </c>
      <c r="E79" s="36">
        <f t="shared" ref="E79" si="67">E80</f>
        <v>0</v>
      </c>
      <c r="F79" s="36">
        <f t="shared" ref="F79" si="68">F80</f>
        <v>0</v>
      </c>
      <c r="G79" s="36">
        <f t="shared" ref="G79" si="69">G80</f>
        <v>13.3</v>
      </c>
      <c r="H79" s="36">
        <f t="shared" ref="H79" si="70">H80</f>
        <v>0</v>
      </c>
      <c r="I79" s="36">
        <f t="shared" ref="I79" si="71">I80</f>
        <v>0</v>
      </c>
      <c r="J79" s="28">
        <f t="shared" ref="J79" si="72">J80</f>
        <v>0</v>
      </c>
      <c r="K79" s="28">
        <v>0.1</v>
      </c>
      <c r="L79" s="62">
        <v>0.15</v>
      </c>
      <c r="M79" s="36">
        <v>0.15</v>
      </c>
      <c r="N79" s="36">
        <v>0.15</v>
      </c>
      <c r="O79" s="33" t="s">
        <v>23</v>
      </c>
      <c r="P79" s="33">
        <v>25</v>
      </c>
      <c r="Q79" s="6"/>
      <c r="R79" s="21"/>
      <c r="S79" s="21"/>
      <c r="T79" s="13"/>
    </row>
    <row r="80" spans="1:20" ht="15.75" customHeight="1">
      <c r="A80" s="69"/>
      <c r="B80" s="5" t="s">
        <v>6</v>
      </c>
      <c r="C80" s="5"/>
      <c r="D80" s="3">
        <f>E80+F80+G80+H80+I80+J80+K80+L80+M80+N80</f>
        <v>13.850000000000001</v>
      </c>
      <c r="E80" s="3">
        <v>0</v>
      </c>
      <c r="F80" s="3">
        <v>0</v>
      </c>
      <c r="G80" s="3">
        <v>13.3</v>
      </c>
      <c r="H80" s="3">
        <v>0</v>
      </c>
      <c r="I80" s="3">
        <v>0</v>
      </c>
      <c r="J80" s="3">
        <v>0</v>
      </c>
      <c r="K80" s="3">
        <v>0.1</v>
      </c>
      <c r="L80" s="73">
        <v>0.15</v>
      </c>
      <c r="M80" s="3">
        <v>0.15</v>
      </c>
      <c r="N80" s="3">
        <v>0.15</v>
      </c>
      <c r="O80" s="33"/>
      <c r="P80" s="33"/>
      <c r="Q80" s="6"/>
      <c r="R80" s="21"/>
      <c r="S80" s="21"/>
      <c r="T80" s="13"/>
    </row>
    <row r="81" spans="1:20" ht="24" customHeight="1">
      <c r="A81" s="34"/>
      <c r="B81" s="96" t="s">
        <v>53</v>
      </c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6"/>
      <c r="R81" s="11"/>
      <c r="S81" s="11"/>
    </row>
    <row r="82" spans="1:20" ht="42">
      <c r="A82" s="34"/>
      <c r="B82" s="80" t="s">
        <v>3</v>
      </c>
      <c r="C82" s="80"/>
      <c r="D82" s="63">
        <f>E82+F82+G82+H82+I82+J82+K82+L82+M82+N82</f>
        <v>7.1999999999999993</v>
      </c>
      <c r="E82" s="63">
        <f>E83+E84</f>
        <v>0</v>
      </c>
      <c r="F82" s="63">
        <f>F83+F84</f>
        <v>0</v>
      </c>
      <c r="G82" s="63">
        <f t="shared" ref="G82:N82" si="73">G83+G84</f>
        <v>1</v>
      </c>
      <c r="H82" s="63">
        <f t="shared" si="73"/>
        <v>1</v>
      </c>
      <c r="I82" s="63">
        <f t="shared" si="73"/>
        <v>1</v>
      </c>
      <c r="J82" s="63">
        <f t="shared" si="73"/>
        <v>1</v>
      </c>
      <c r="K82" s="63">
        <f t="shared" si="73"/>
        <v>0</v>
      </c>
      <c r="L82" s="62">
        <f t="shared" si="73"/>
        <v>1</v>
      </c>
      <c r="M82" s="63">
        <f t="shared" si="73"/>
        <v>1.1000000000000001</v>
      </c>
      <c r="N82" s="63">
        <f t="shared" si="73"/>
        <v>1.1000000000000001</v>
      </c>
      <c r="O82" s="79"/>
      <c r="P82" s="79"/>
      <c r="Q82" s="6"/>
      <c r="R82" s="11"/>
      <c r="S82" s="11"/>
    </row>
    <row r="83" spans="1:20">
      <c r="A83" s="34"/>
      <c r="B83" s="78" t="s">
        <v>5</v>
      </c>
      <c r="C83" s="78"/>
      <c r="D83" s="77">
        <f t="shared" ref="D83" si="74">E83+F83+G83+H83+I83+J83+K83+L83+M83+N83</f>
        <v>0</v>
      </c>
      <c r="E83" s="77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3">
        <v>0</v>
      </c>
      <c r="M83" s="77">
        <v>0</v>
      </c>
      <c r="N83" s="77">
        <v>0</v>
      </c>
      <c r="O83" s="82"/>
      <c r="P83" s="82"/>
      <c r="Q83" s="7"/>
      <c r="R83" s="11"/>
      <c r="S83" s="11"/>
    </row>
    <row r="84" spans="1:20">
      <c r="A84" s="34"/>
      <c r="B84" s="78" t="s">
        <v>6</v>
      </c>
      <c r="C84" s="78"/>
      <c r="D84" s="77">
        <f>D86+D88+D90+D92+D94+D96+D98</f>
        <v>7.1999999999999993</v>
      </c>
      <c r="E84" s="77">
        <f t="shared" ref="E84:N84" si="75">E86+E88+E90+E92+E94+E96+E98</f>
        <v>0</v>
      </c>
      <c r="F84" s="77">
        <f t="shared" si="75"/>
        <v>0</v>
      </c>
      <c r="G84" s="77">
        <f t="shared" si="75"/>
        <v>1</v>
      </c>
      <c r="H84" s="77">
        <f t="shared" si="75"/>
        <v>1</v>
      </c>
      <c r="I84" s="77">
        <f t="shared" si="75"/>
        <v>1</v>
      </c>
      <c r="J84" s="77">
        <f t="shared" si="75"/>
        <v>1</v>
      </c>
      <c r="K84" s="77">
        <f t="shared" si="75"/>
        <v>0</v>
      </c>
      <c r="L84" s="73">
        <f t="shared" si="75"/>
        <v>1</v>
      </c>
      <c r="M84" s="77">
        <f t="shared" si="75"/>
        <v>1.1000000000000001</v>
      </c>
      <c r="N84" s="77">
        <f t="shared" si="75"/>
        <v>1.1000000000000001</v>
      </c>
      <c r="O84" s="82"/>
      <c r="P84" s="82"/>
      <c r="Q84" s="6"/>
      <c r="R84" s="11"/>
      <c r="S84" s="11"/>
    </row>
    <row r="85" spans="1:20" ht="31.5">
      <c r="A85" s="69" t="s">
        <v>114</v>
      </c>
      <c r="B85" s="80" t="s">
        <v>73</v>
      </c>
      <c r="C85" s="80"/>
      <c r="D85" s="63">
        <f>D86</f>
        <v>7.1999999999999993</v>
      </c>
      <c r="E85" s="63">
        <f t="shared" ref="E85" si="76">E86</f>
        <v>0</v>
      </c>
      <c r="F85" s="63">
        <f t="shared" ref="F85" si="77">F86</f>
        <v>0</v>
      </c>
      <c r="G85" s="63">
        <f t="shared" ref="G85" si="78">G86</f>
        <v>1</v>
      </c>
      <c r="H85" s="63">
        <f t="shared" ref="H85" si="79">H86</f>
        <v>1</v>
      </c>
      <c r="I85" s="64">
        <f t="shared" ref="I85" si="80">I86</f>
        <v>1</v>
      </c>
      <c r="J85" s="62">
        <v>1</v>
      </c>
      <c r="K85" s="62">
        <v>0</v>
      </c>
      <c r="L85" s="62">
        <f>L86</f>
        <v>1</v>
      </c>
      <c r="M85" s="63">
        <f t="shared" ref="M85" si="81">M86</f>
        <v>1.1000000000000001</v>
      </c>
      <c r="N85" s="63">
        <v>1.1000000000000001</v>
      </c>
      <c r="O85" s="79" t="s">
        <v>21</v>
      </c>
      <c r="P85" s="79">
        <v>12</v>
      </c>
      <c r="Q85" s="7"/>
      <c r="R85" s="24" t="s">
        <v>38</v>
      </c>
      <c r="S85" s="25" t="s">
        <v>39</v>
      </c>
      <c r="T85" s="24" t="s">
        <v>37</v>
      </c>
    </row>
    <row r="86" spans="1:20">
      <c r="A86" s="34"/>
      <c r="B86" s="78" t="s">
        <v>6</v>
      </c>
      <c r="C86" s="78"/>
      <c r="D86" s="77">
        <f>E86+F86+G86+H86+I86+J86+K86+L86+M86+N86</f>
        <v>7.1999999999999993</v>
      </c>
      <c r="E86" s="77">
        <v>0</v>
      </c>
      <c r="F86" s="77">
        <v>0</v>
      </c>
      <c r="G86" s="77">
        <v>1</v>
      </c>
      <c r="H86" s="77">
        <v>1</v>
      </c>
      <c r="I86" s="77">
        <v>1</v>
      </c>
      <c r="J86" s="77">
        <v>1</v>
      </c>
      <c r="K86" s="77">
        <v>0</v>
      </c>
      <c r="L86" s="73">
        <v>1</v>
      </c>
      <c r="M86" s="77">
        <v>1.1000000000000001</v>
      </c>
      <c r="N86" s="77">
        <v>1.1000000000000001</v>
      </c>
      <c r="O86" s="79"/>
      <c r="P86" s="79"/>
      <c r="Q86" s="7"/>
      <c r="R86" s="11"/>
      <c r="S86" s="11"/>
    </row>
    <row r="87" spans="1:20" ht="27" customHeight="1">
      <c r="A87" s="69" t="s">
        <v>115</v>
      </c>
      <c r="B87" s="80" t="s">
        <v>84</v>
      </c>
      <c r="C87" s="80"/>
      <c r="D87" s="63">
        <f t="shared" ref="D87:N87" si="82">D88</f>
        <v>0</v>
      </c>
      <c r="E87" s="63">
        <f t="shared" si="82"/>
        <v>0</v>
      </c>
      <c r="F87" s="63">
        <f t="shared" si="82"/>
        <v>0</v>
      </c>
      <c r="G87" s="63">
        <f t="shared" si="82"/>
        <v>0</v>
      </c>
      <c r="H87" s="63">
        <f t="shared" si="82"/>
        <v>0</v>
      </c>
      <c r="I87" s="63">
        <f t="shared" si="82"/>
        <v>0</v>
      </c>
      <c r="J87" s="63">
        <f t="shared" si="82"/>
        <v>0</v>
      </c>
      <c r="K87" s="63">
        <f t="shared" si="82"/>
        <v>0</v>
      </c>
      <c r="L87" s="62">
        <f t="shared" si="82"/>
        <v>0</v>
      </c>
      <c r="M87" s="63">
        <f t="shared" si="82"/>
        <v>0</v>
      </c>
      <c r="N87" s="63">
        <f t="shared" si="82"/>
        <v>0</v>
      </c>
      <c r="O87" s="79" t="s">
        <v>21</v>
      </c>
      <c r="P87" s="79">
        <v>12</v>
      </c>
      <c r="Q87" s="7"/>
      <c r="R87" s="11"/>
      <c r="S87" s="11"/>
    </row>
    <row r="88" spans="1:20">
      <c r="A88" s="34"/>
      <c r="B88" s="78" t="s">
        <v>6</v>
      </c>
      <c r="C88" s="78"/>
      <c r="D88" s="77">
        <v>0</v>
      </c>
      <c r="E88" s="77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3">
        <v>0</v>
      </c>
      <c r="M88" s="77">
        <v>0</v>
      </c>
      <c r="N88" s="77">
        <v>0</v>
      </c>
      <c r="O88" s="79"/>
      <c r="P88" s="79"/>
      <c r="Q88" s="7"/>
      <c r="R88" s="11"/>
      <c r="S88" s="11"/>
    </row>
    <row r="89" spans="1:20" ht="55.5" customHeight="1">
      <c r="A89" s="69" t="s">
        <v>116</v>
      </c>
      <c r="B89" s="80" t="s">
        <v>149</v>
      </c>
      <c r="C89" s="80"/>
      <c r="D89" s="63">
        <f t="shared" ref="D89:N89" si="83">D90</f>
        <v>0</v>
      </c>
      <c r="E89" s="63">
        <f t="shared" si="83"/>
        <v>0</v>
      </c>
      <c r="F89" s="63">
        <f t="shared" si="83"/>
        <v>0</v>
      </c>
      <c r="G89" s="63">
        <f t="shared" si="83"/>
        <v>0</v>
      </c>
      <c r="H89" s="63">
        <f t="shared" si="83"/>
        <v>0</v>
      </c>
      <c r="I89" s="63">
        <f t="shared" si="83"/>
        <v>0</v>
      </c>
      <c r="J89" s="63">
        <f t="shared" si="83"/>
        <v>0</v>
      </c>
      <c r="K89" s="63">
        <f t="shared" si="83"/>
        <v>0</v>
      </c>
      <c r="L89" s="62">
        <f t="shared" si="83"/>
        <v>0</v>
      </c>
      <c r="M89" s="63">
        <f t="shared" si="83"/>
        <v>0</v>
      </c>
      <c r="N89" s="63">
        <f t="shared" si="83"/>
        <v>0</v>
      </c>
      <c r="O89" s="79" t="s">
        <v>21</v>
      </c>
      <c r="P89" s="79">
        <v>13</v>
      </c>
      <c r="Q89" s="7"/>
      <c r="R89" s="11"/>
      <c r="S89" s="11"/>
    </row>
    <row r="90" spans="1:20">
      <c r="A90" s="34"/>
      <c r="B90" s="78" t="s">
        <v>6</v>
      </c>
      <c r="C90" s="78"/>
      <c r="D90" s="77">
        <v>0</v>
      </c>
      <c r="E90" s="77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3">
        <v>0</v>
      </c>
      <c r="M90" s="77">
        <v>0</v>
      </c>
      <c r="N90" s="77">
        <v>0</v>
      </c>
      <c r="O90" s="79"/>
      <c r="P90" s="79"/>
      <c r="Q90" s="7"/>
      <c r="R90" s="11"/>
      <c r="S90" s="11"/>
    </row>
    <row r="91" spans="1:20" ht="125.25" customHeight="1">
      <c r="A91" s="69" t="s">
        <v>117</v>
      </c>
      <c r="B91" s="80" t="s">
        <v>50</v>
      </c>
      <c r="C91" s="80"/>
      <c r="D91" s="63">
        <f t="shared" ref="D91:N91" si="84">D92</f>
        <v>0</v>
      </c>
      <c r="E91" s="63">
        <f t="shared" si="84"/>
        <v>0</v>
      </c>
      <c r="F91" s="63">
        <f t="shared" si="84"/>
        <v>0</v>
      </c>
      <c r="G91" s="63">
        <f t="shared" si="84"/>
        <v>0</v>
      </c>
      <c r="H91" s="63">
        <f t="shared" si="84"/>
        <v>0</v>
      </c>
      <c r="I91" s="63">
        <f t="shared" si="84"/>
        <v>0</v>
      </c>
      <c r="J91" s="63">
        <f t="shared" si="84"/>
        <v>0</v>
      </c>
      <c r="K91" s="63">
        <f t="shared" si="84"/>
        <v>0</v>
      </c>
      <c r="L91" s="62">
        <f t="shared" si="84"/>
        <v>0</v>
      </c>
      <c r="M91" s="63">
        <f t="shared" si="84"/>
        <v>0</v>
      </c>
      <c r="N91" s="63">
        <f t="shared" si="84"/>
        <v>0</v>
      </c>
      <c r="O91" s="79" t="s">
        <v>21</v>
      </c>
      <c r="P91" s="79">
        <v>14</v>
      </c>
      <c r="Q91" s="7"/>
      <c r="R91" s="11"/>
      <c r="S91" s="11"/>
    </row>
    <row r="92" spans="1:20">
      <c r="A92" s="34"/>
      <c r="B92" s="78" t="s">
        <v>6</v>
      </c>
      <c r="C92" s="78"/>
      <c r="D92" s="77">
        <v>0</v>
      </c>
      <c r="E92" s="77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3">
        <v>0</v>
      </c>
      <c r="M92" s="77">
        <v>0</v>
      </c>
      <c r="N92" s="77">
        <v>0</v>
      </c>
      <c r="O92" s="79"/>
      <c r="P92" s="79"/>
      <c r="Q92" s="7"/>
      <c r="R92" s="11"/>
      <c r="S92" s="11"/>
    </row>
    <row r="93" spans="1:20" ht="77.25" customHeight="1">
      <c r="A93" s="69" t="s">
        <v>118</v>
      </c>
      <c r="B93" s="80" t="s">
        <v>42</v>
      </c>
      <c r="C93" s="80"/>
      <c r="D93" s="63">
        <f t="shared" ref="D93:N93" si="85">D94</f>
        <v>0</v>
      </c>
      <c r="E93" s="63">
        <f t="shared" si="85"/>
        <v>0</v>
      </c>
      <c r="F93" s="63">
        <f t="shared" si="85"/>
        <v>0</v>
      </c>
      <c r="G93" s="63">
        <f t="shared" si="85"/>
        <v>0</v>
      </c>
      <c r="H93" s="63">
        <f t="shared" si="85"/>
        <v>0</v>
      </c>
      <c r="I93" s="63">
        <f t="shared" si="85"/>
        <v>0</v>
      </c>
      <c r="J93" s="63">
        <f t="shared" si="85"/>
        <v>0</v>
      </c>
      <c r="K93" s="63">
        <f t="shared" si="85"/>
        <v>0</v>
      </c>
      <c r="L93" s="62">
        <f t="shared" si="85"/>
        <v>0</v>
      </c>
      <c r="M93" s="63">
        <f t="shared" si="85"/>
        <v>0</v>
      </c>
      <c r="N93" s="63">
        <f t="shared" si="85"/>
        <v>0</v>
      </c>
      <c r="O93" s="79" t="s">
        <v>21</v>
      </c>
      <c r="P93" s="79">
        <v>15</v>
      </c>
      <c r="Q93" s="7"/>
      <c r="R93" s="11"/>
      <c r="S93" s="11"/>
    </row>
    <row r="94" spans="1:20">
      <c r="A94" s="34"/>
      <c r="B94" s="78" t="s">
        <v>6</v>
      </c>
      <c r="C94" s="78"/>
      <c r="D94" s="77">
        <v>0</v>
      </c>
      <c r="E94" s="77"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3">
        <v>0</v>
      </c>
      <c r="M94" s="77">
        <v>0</v>
      </c>
      <c r="N94" s="77">
        <v>0</v>
      </c>
      <c r="O94" s="79"/>
      <c r="P94" s="79"/>
      <c r="Q94" s="7"/>
      <c r="R94" s="11"/>
      <c r="S94" s="11"/>
    </row>
    <row r="95" spans="1:20" ht="75.75" customHeight="1">
      <c r="A95" s="69" t="s">
        <v>119</v>
      </c>
      <c r="B95" s="80" t="s">
        <v>74</v>
      </c>
      <c r="C95" s="80"/>
      <c r="D95" s="63">
        <f t="shared" ref="D95:N95" si="86">D96</f>
        <v>0</v>
      </c>
      <c r="E95" s="63">
        <f t="shared" si="86"/>
        <v>0</v>
      </c>
      <c r="F95" s="63">
        <f t="shared" si="86"/>
        <v>0</v>
      </c>
      <c r="G95" s="63">
        <f t="shared" si="86"/>
        <v>0</v>
      </c>
      <c r="H95" s="63">
        <f t="shared" si="86"/>
        <v>0</v>
      </c>
      <c r="I95" s="63">
        <f t="shared" si="86"/>
        <v>0</v>
      </c>
      <c r="J95" s="63">
        <f t="shared" si="86"/>
        <v>0</v>
      </c>
      <c r="K95" s="63">
        <f t="shared" si="86"/>
        <v>0</v>
      </c>
      <c r="L95" s="62">
        <f t="shared" si="86"/>
        <v>0</v>
      </c>
      <c r="M95" s="63">
        <f t="shared" si="86"/>
        <v>0</v>
      </c>
      <c r="N95" s="63">
        <f t="shared" si="86"/>
        <v>0</v>
      </c>
      <c r="O95" s="79" t="s">
        <v>21</v>
      </c>
      <c r="P95" s="79">
        <v>16</v>
      </c>
      <c r="Q95" s="7"/>
      <c r="R95" s="11"/>
      <c r="S95" s="11"/>
    </row>
    <row r="96" spans="1:20">
      <c r="A96" s="34"/>
      <c r="B96" s="5" t="s">
        <v>6</v>
      </c>
      <c r="C96" s="5"/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73">
        <v>0</v>
      </c>
      <c r="M96" s="3">
        <v>0</v>
      </c>
      <c r="N96" s="3">
        <v>0</v>
      </c>
      <c r="O96" s="33"/>
      <c r="P96" s="33"/>
      <c r="Q96" s="7"/>
      <c r="R96" s="11"/>
      <c r="S96" s="11"/>
    </row>
    <row r="97" spans="1:20" ht="178.5" customHeight="1">
      <c r="A97" s="69" t="s">
        <v>120</v>
      </c>
      <c r="B97" s="66" t="s">
        <v>43</v>
      </c>
      <c r="C97" s="35"/>
      <c r="D97" s="36">
        <f t="shared" ref="D97:N97" si="87">D98</f>
        <v>0</v>
      </c>
      <c r="E97" s="36">
        <f t="shared" si="87"/>
        <v>0</v>
      </c>
      <c r="F97" s="36">
        <f t="shared" si="87"/>
        <v>0</v>
      </c>
      <c r="G97" s="36">
        <f t="shared" si="87"/>
        <v>0</v>
      </c>
      <c r="H97" s="36">
        <f t="shared" si="87"/>
        <v>0</v>
      </c>
      <c r="I97" s="36">
        <f t="shared" si="87"/>
        <v>0</v>
      </c>
      <c r="J97" s="36">
        <f t="shared" si="87"/>
        <v>0</v>
      </c>
      <c r="K97" s="36">
        <f t="shared" si="87"/>
        <v>0</v>
      </c>
      <c r="L97" s="62">
        <f t="shared" si="87"/>
        <v>0</v>
      </c>
      <c r="M97" s="36">
        <f t="shared" si="87"/>
        <v>0</v>
      </c>
      <c r="N97" s="36">
        <f t="shared" si="87"/>
        <v>0</v>
      </c>
      <c r="O97" s="33" t="s">
        <v>21</v>
      </c>
      <c r="P97" s="33">
        <v>17.18</v>
      </c>
      <c r="Q97" s="7"/>
      <c r="R97" s="11"/>
      <c r="S97" s="11"/>
    </row>
    <row r="98" spans="1:20">
      <c r="A98" s="34"/>
      <c r="B98" s="5" t="s">
        <v>6</v>
      </c>
      <c r="C98" s="5"/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73">
        <v>0</v>
      </c>
      <c r="M98" s="3">
        <v>0</v>
      </c>
      <c r="N98" s="3">
        <v>0</v>
      </c>
      <c r="O98" s="33"/>
      <c r="P98" s="33"/>
      <c r="Q98" s="7"/>
      <c r="R98" s="11"/>
      <c r="S98" s="11"/>
    </row>
    <row r="99" spans="1:20" ht="26.25" customHeight="1">
      <c r="A99" s="43"/>
      <c r="B99" s="98" t="s">
        <v>56</v>
      </c>
      <c r="C99" s="99"/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100"/>
      <c r="Q99" s="6"/>
      <c r="R99" s="11"/>
      <c r="S99" s="11"/>
    </row>
    <row r="100" spans="1:20" ht="43.5" customHeight="1">
      <c r="A100" s="46"/>
      <c r="B100" s="47" t="s">
        <v>3</v>
      </c>
      <c r="C100" s="47"/>
      <c r="D100" s="48">
        <f>E100+F100+G100+H100+I100+J100+K100+L100+M100+N100</f>
        <v>4.0999999999999996</v>
      </c>
      <c r="E100" s="48">
        <f>E101+E102</f>
        <v>0</v>
      </c>
      <c r="F100" s="48">
        <f>F101+F102</f>
        <v>0</v>
      </c>
      <c r="G100" s="48">
        <f t="shared" ref="G100:N100" si="88">G101+G102</f>
        <v>0</v>
      </c>
      <c r="H100" s="48">
        <f t="shared" si="88"/>
        <v>0</v>
      </c>
      <c r="I100" s="48">
        <f t="shared" si="88"/>
        <v>0</v>
      </c>
      <c r="J100" s="48">
        <f t="shared" si="88"/>
        <v>0</v>
      </c>
      <c r="K100" s="48">
        <f t="shared" si="88"/>
        <v>1.1000000000000001</v>
      </c>
      <c r="L100" s="62">
        <f t="shared" si="88"/>
        <v>1</v>
      </c>
      <c r="M100" s="48">
        <f t="shared" si="88"/>
        <v>1</v>
      </c>
      <c r="N100" s="48">
        <f t="shared" si="88"/>
        <v>1</v>
      </c>
      <c r="O100" s="45"/>
      <c r="P100" s="45"/>
      <c r="Q100" s="6"/>
      <c r="R100" s="11"/>
      <c r="S100" s="11"/>
    </row>
    <row r="101" spans="1:20" ht="18.75" customHeight="1">
      <c r="A101" s="46"/>
      <c r="B101" s="5" t="s">
        <v>5</v>
      </c>
      <c r="C101" s="5"/>
      <c r="D101" s="3">
        <f t="shared" ref="D101" si="89">E101+F101+G101+H101+I101+J101+K101+L101+M101+N101</f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73">
        <v>0</v>
      </c>
      <c r="M101" s="3">
        <v>0</v>
      </c>
      <c r="N101" s="3">
        <v>0</v>
      </c>
      <c r="O101" s="49"/>
      <c r="P101" s="49"/>
      <c r="Q101" s="6"/>
      <c r="R101" s="11"/>
      <c r="S101" s="11"/>
    </row>
    <row r="102" spans="1:20" ht="18" customHeight="1">
      <c r="A102" s="46"/>
      <c r="B102" s="5" t="s">
        <v>6</v>
      </c>
      <c r="C102" s="5"/>
      <c r="D102" s="3">
        <f>D104+D106+D108+D110</f>
        <v>4.0999999999999996</v>
      </c>
      <c r="E102" s="3">
        <f t="shared" ref="E102:N102" si="90">E104+E106+E108+E110</f>
        <v>0</v>
      </c>
      <c r="F102" s="3">
        <f t="shared" si="90"/>
        <v>0</v>
      </c>
      <c r="G102" s="3">
        <f t="shared" si="90"/>
        <v>0</v>
      </c>
      <c r="H102" s="3">
        <f t="shared" si="90"/>
        <v>0</v>
      </c>
      <c r="I102" s="3">
        <f t="shared" si="90"/>
        <v>0</v>
      </c>
      <c r="J102" s="3">
        <f t="shared" si="90"/>
        <v>0</v>
      </c>
      <c r="K102" s="3">
        <f t="shared" si="90"/>
        <v>1.1000000000000001</v>
      </c>
      <c r="L102" s="73">
        <f t="shared" si="90"/>
        <v>1</v>
      </c>
      <c r="M102" s="3">
        <f t="shared" si="90"/>
        <v>1</v>
      </c>
      <c r="N102" s="3">
        <f t="shared" si="90"/>
        <v>1</v>
      </c>
      <c r="O102" s="49"/>
      <c r="P102" s="49"/>
      <c r="Q102" s="6"/>
      <c r="R102" s="11"/>
      <c r="S102" s="11"/>
    </row>
    <row r="103" spans="1:20" ht="63" customHeight="1">
      <c r="A103" s="69" t="s">
        <v>121</v>
      </c>
      <c r="B103" s="67" t="s">
        <v>151</v>
      </c>
      <c r="C103" s="5"/>
      <c r="D103" s="3">
        <f>SUM(E103:N103)</f>
        <v>4.0999999999999996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1.1000000000000001</v>
      </c>
      <c r="L103" s="73">
        <v>1</v>
      </c>
      <c r="M103" s="3">
        <v>1</v>
      </c>
      <c r="N103" s="3">
        <v>1</v>
      </c>
      <c r="O103" s="56" t="s">
        <v>21</v>
      </c>
      <c r="P103" s="44"/>
      <c r="Q103" s="6"/>
      <c r="R103" s="11"/>
      <c r="S103" s="11"/>
    </row>
    <row r="104" spans="1:20">
      <c r="A104" s="43"/>
      <c r="B104" s="5" t="s">
        <v>6</v>
      </c>
      <c r="C104" s="5"/>
      <c r="D104" s="3">
        <f>SUM(E104:N104)</f>
        <v>4.0999999999999996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1.1000000000000001</v>
      </c>
      <c r="L104" s="73">
        <v>1</v>
      </c>
      <c r="M104" s="77">
        <v>1</v>
      </c>
      <c r="N104" s="77">
        <v>1</v>
      </c>
      <c r="O104" s="44"/>
      <c r="P104" s="44"/>
      <c r="Q104" s="6"/>
      <c r="R104" s="11"/>
      <c r="S104" s="11"/>
    </row>
    <row r="105" spans="1:20" ht="21.75" customHeight="1">
      <c r="A105" s="69" t="s">
        <v>122</v>
      </c>
      <c r="B105" s="67" t="s">
        <v>150</v>
      </c>
      <c r="C105" s="47"/>
      <c r="D105" s="48">
        <f t="shared" ref="D105:N105" si="91">D106</f>
        <v>0</v>
      </c>
      <c r="E105" s="48">
        <f t="shared" si="91"/>
        <v>0</v>
      </c>
      <c r="F105" s="48">
        <f t="shared" si="91"/>
        <v>0</v>
      </c>
      <c r="G105" s="48">
        <f t="shared" si="91"/>
        <v>0</v>
      </c>
      <c r="H105" s="48">
        <f t="shared" si="91"/>
        <v>0</v>
      </c>
      <c r="I105" s="48">
        <f t="shared" si="91"/>
        <v>0</v>
      </c>
      <c r="J105" s="48">
        <f t="shared" si="91"/>
        <v>0</v>
      </c>
      <c r="K105" s="48">
        <f t="shared" si="91"/>
        <v>0</v>
      </c>
      <c r="L105" s="62">
        <f t="shared" si="91"/>
        <v>0</v>
      </c>
      <c r="M105" s="48">
        <f t="shared" si="91"/>
        <v>0</v>
      </c>
      <c r="N105" s="48">
        <f t="shared" si="91"/>
        <v>0</v>
      </c>
      <c r="O105" s="45" t="s">
        <v>21</v>
      </c>
      <c r="P105" s="45">
        <v>19.2</v>
      </c>
      <c r="Q105" s="6"/>
      <c r="R105" s="11"/>
      <c r="S105" s="11"/>
    </row>
    <row r="106" spans="1:20">
      <c r="A106" s="46"/>
      <c r="B106" s="5" t="s">
        <v>6</v>
      </c>
      <c r="C106" s="5"/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73">
        <v>0</v>
      </c>
      <c r="M106" s="3">
        <v>0</v>
      </c>
      <c r="N106" s="3">
        <v>0</v>
      </c>
      <c r="O106" s="45"/>
      <c r="P106" s="45"/>
      <c r="Q106" s="6"/>
      <c r="R106" s="11"/>
      <c r="S106" s="11"/>
    </row>
    <row r="107" spans="1:20" ht="84">
      <c r="A107" s="69" t="s">
        <v>123</v>
      </c>
      <c r="B107" s="67" t="s">
        <v>152</v>
      </c>
      <c r="C107" s="47"/>
      <c r="D107" s="48">
        <f t="shared" ref="D107:N107" si="92">D108</f>
        <v>0</v>
      </c>
      <c r="E107" s="48">
        <f t="shared" si="92"/>
        <v>0</v>
      </c>
      <c r="F107" s="48">
        <f t="shared" si="92"/>
        <v>0</v>
      </c>
      <c r="G107" s="48">
        <f t="shared" si="92"/>
        <v>0</v>
      </c>
      <c r="H107" s="48">
        <f t="shared" si="92"/>
        <v>0</v>
      </c>
      <c r="I107" s="48">
        <f t="shared" si="92"/>
        <v>0</v>
      </c>
      <c r="J107" s="48">
        <f t="shared" si="92"/>
        <v>0</v>
      </c>
      <c r="K107" s="48">
        <f t="shared" si="92"/>
        <v>0</v>
      </c>
      <c r="L107" s="62">
        <f t="shared" si="92"/>
        <v>0</v>
      </c>
      <c r="M107" s="48">
        <f t="shared" si="92"/>
        <v>0</v>
      </c>
      <c r="N107" s="48">
        <f t="shared" si="92"/>
        <v>0</v>
      </c>
      <c r="O107" s="45" t="s">
        <v>21</v>
      </c>
      <c r="P107" s="45">
        <v>21</v>
      </c>
      <c r="Q107" s="6"/>
      <c r="R107" s="11"/>
      <c r="S107" s="11"/>
    </row>
    <row r="108" spans="1:20">
      <c r="A108" s="46"/>
      <c r="B108" s="5" t="s">
        <v>6</v>
      </c>
      <c r="C108" s="5"/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73">
        <v>0</v>
      </c>
      <c r="M108" s="3">
        <v>0</v>
      </c>
      <c r="N108" s="3">
        <v>0</v>
      </c>
      <c r="O108" s="45"/>
      <c r="P108" s="45"/>
      <c r="Q108" s="6"/>
      <c r="R108" s="11"/>
      <c r="S108" s="11"/>
    </row>
    <row r="109" spans="1:20" ht="93.75" customHeight="1">
      <c r="A109" s="69" t="s">
        <v>124</v>
      </c>
      <c r="B109" s="67" t="s">
        <v>153</v>
      </c>
      <c r="C109" s="47"/>
      <c r="D109" s="48">
        <f t="shared" ref="D109:N109" si="93">D110</f>
        <v>0</v>
      </c>
      <c r="E109" s="48">
        <f t="shared" si="93"/>
        <v>0</v>
      </c>
      <c r="F109" s="48">
        <f t="shared" si="93"/>
        <v>0</v>
      </c>
      <c r="G109" s="48">
        <f t="shared" si="93"/>
        <v>0</v>
      </c>
      <c r="H109" s="48">
        <f t="shared" si="93"/>
        <v>0</v>
      </c>
      <c r="I109" s="48">
        <f t="shared" si="93"/>
        <v>0</v>
      </c>
      <c r="J109" s="48">
        <f t="shared" si="93"/>
        <v>0</v>
      </c>
      <c r="K109" s="48">
        <f t="shared" si="93"/>
        <v>0</v>
      </c>
      <c r="L109" s="62">
        <f t="shared" si="93"/>
        <v>0</v>
      </c>
      <c r="M109" s="48">
        <f t="shared" si="93"/>
        <v>0</v>
      </c>
      <c r="N109" s="48">
        <f t="shared" si="93"/>
        <v>0</v>
      </c>
      <c r="O109" s="45" t="s">
        <v>21</v>
      </c>
      <c r="P109" s="45">
        <v>22</v>
      </c>
      <c r="Q109" s="6"/>
      <c r="R109" s="11"/>
      <c r="S109" s="11"/>
    </row>
    <row r="110" spans="1:20">
      <c r="A110" s="43"/>
      <c r="B110" s="5" t="s">
        <v>6</v>
      </c>
      <c r="C110" s="5"/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73">
        <v>0</v>
      </c>
      <c r="M110" s="3">
        <v>0</v>
      </c>
      <c r="N110" s="3">
        <v>0</v>
      </c>
      <c r="O110" s="45"/>
      <c r="P110" s="45"/>
      <c r="Q110" s="6"/>
      <c r="R110" s="11"/>
      <c r="S110" s="11"/>
    </row>
    <row r="111" spans="1:20" ht="14.25" customHeight="1">
      <c r="A111" s="34"/>
      <c r="B111" s="97" t="s">
        <v>55</v>
      </c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6"/>
      <c r="R111" s="11"/>
      <c r="S111" s="11"/>
    </row>
    <row r="112" spans="1:20" ht="42">
      <c r="A112" s="34"/>
      <c r="B112" s="35" t="s">
        <v>3</v>
      </c>
      <c r="C112" s="35"/>
      <c r="D112" s="36">
        <f>SUM(E112:N112)</f>
        <v>4971.33</v>
      </c>
      <c r="E112" s="36">
        <f>E113</f>
        <v>59.5</v>
      </c>
      <c r="F112" s="60">
        <f t="shared" ref="F112:N112" si="94">F113</f>
        <v>0</v>
      </c>
      <c r="G112" s="60">
        <f t="shared" si="94"/>
        <v>719.5</v>
      </c>
      <c r="H112" s="60">
        <f t="shared" si="94"/>
        <v>1020.53</v>
      </c>
      <c r="I112" s="60">
        <f t="shared" si="94"/>
        <v>385.2</v>
      </c>
      <c r="J112" s="60">
        <f t="shared" si="94"/>
        <v>319.29999999999995</v>
      </c>
      <c r="K112" s="60">
        <f t="shared" si="94"/>
        <v>578</v>
      </c>
      <c r="L112" s="62">
        <f t="shared" si="94"/>
        <v>583</v>
      </c>
      <c r="M112" s="60">
        <f t="shared" si="94"/>
        <v>640.29999999999995</v>
      </c>
      <c r="N112" s="60">
        <f t="shared" si="94"/>
        <v>666</v>
      </c>
      <c r="O112" s="37"/>
      <c r="P112" s="37"/>
      <c r="Q112" s="6"/>
      <c r="R112" s="11"/>
      <c r="S112" s="11"/>
      <c r="T112" s="24" t="s">
        <v>41</v>
      </c>
    </row>
    <row r="113" spans="1:19" ht="15.75" customHeight="1">
      <c r="A113" s="34"/>
      <c r="B113" s="5" t="s">
        <v>6</v>
      </c>
      <c r="C113" s="5"/>
      <c r="D113" s="73">
        <f t="shared" ref="D113:N113" si="95">D115+D117+D119+D121+D123+D125+D127+D129+D131+D133+D135+D137+D139+D141+D143+D145+D147+D149+D151</f>
        <v>4971.33</v>
      </c>
      <c r="E113" s="73">
        <f t="shared" si="95"/>
        <v>59.5</v>
      </c>
      <c r="F113" s="73">
        <f t="shared" si="95"/>
        <v>0</v>
      </c>
      <c r="G113" s="73">
        <f t="shared" si="95"/>
        <v>719.5</v>
      </c>
      <c r="H113" s="73">
        <f t="shared" si="95"/>
        <v>1020.53</v>
      </c>
      <c r="I113" s="73">
        <f t="shared" si="95"/>
        <v>385.2</v>
      </c>
      <c r="J113" s="73">
        <f t="shared" si="95"/>
        <v>319.29999999999995</v>
      </c>
      <c r="K113" s="73">
        <f t="shared" si="95"/>
        <v>578</v>
      </c>
      <c r="L113" s="73">
        <f t="shared" si="95"/>
        <v>583</v>
      </c>
      <c r="M113" s="73">
        <f t="shared" si="95"/>
        <v>640.29999999999995</v>
      </c>
      <c r="N113" s="73">
        <f t="shared" si="95"/>
        <v>666</v>
      </c>
      <c r="O113" s="37"/>
      <c r="P113" s="37"/>
      <c r="Q113" s="7"/>
      <c r="R113" s="11"/>
      <c r="S113" s="11"/>
    </row>
    <row r="114" spans="1:19" ht="42.75" customHeight="1">
      <c r="A114" s="69" t="s">
        <v>125</v>
      </c>
      <c r="B114" s="67" t="s">
        <v>59</v>
      </c>
      <c r="C114" s="35"/>
      <c r="D114" s="36">
        <f t="shared" ref="D114:N114" si="96">D115</f>
        <v>890.82999999999993</v>
      </c>
      <c r="E114" s="36">
        <f t="shared" si="96"/>
        <v>0</v>
      </c>
      <c r="F114" s="36">
        <f t="shared" si="96"/>
        <v>0</v>
      </c>
      <c r="G114" s="36">
        <f t="shared" si="96"/>
        <v>337.7</v>
      </c>
      <c r="H114" s="36">
        <f t="shared" si="96"/>
        <v>553.13</v>
      </c>
      <c r="I114" s="36">
        <f t="shared" si="96"/>
        <v>0</v>
      </c>
      <c r="J114" s="28">
        <f t="shared" si="96"/>
        <v>0</v>
      </c>
      <c r="K114" s="28">
        <f t="shared" si="96"/>
        <v>0</v>
      </c>
      <c r="L114" s="62">
        <f t="shared" si="96"/>
        <v>0</v>
      </c>
      <c r="M114" s="15">
        <f t="shared" si="96"/>
        <v>0</v>
      </c>
      <c r="N114" s="15">
        <f t="shared" si="96"/>
        <v>0</v>
      </c>
      <c r="O114" s="33" t="s">
        <v>23</v>
      </c>
      <c r="P114" s="33">
        <v>23</v>
      </c>
      <c r="Q114" s="7"/>
      <c r="R114" s="11"/>
      <c r="S114" s="11"/>
    </row>
    <row r="115" spans="1:19" ht="15.75" customHeight="1">
      <c r="A115" s="43"/>
      <c r="B115" s="5" t="s">
        <v>6</v>
      </c>
      <c r="C115" s="5"/>
      <c r="D115" s="3">
        <f>SUM(E115:N115)</f>
        <v>890.82999999999993</v>
      </c>
      <c r="E115" s="3">
        <v>0</v>
      </c>
      <c r="F115" s="3">
        <v>0</v>
      </c>
      <c r="G115" s="3">
        <v>337.7</v>
      </c>
      <c r="H115" s="3">
        <v>553.13</v>
      </c>
      <c r="I115" s="3">
        <v>0</v>
      </c>
      <c r="J115" s="16">
        <v>0</v>
      </c>
      <c r="K115" s="16">
        <v>0</v>
      </c>
      <c r="L115" s="73">
        <v>0</v>
      </c>
      <c r="M115" s="16">
        <v>0</v>
      </c>
      <c r="N115" s="16">
        <v>0</v>
      </c>
      <c r="O115" s="33"/>
      <c r="P115" s="33"/>
      <c r="Q115" s="7"/>
      <c r="R115" s="11"/>
      <c r="S115" s="11"/>
    </row>
    <row r="116" spans="1:19" ht="45.75" customHeight="1">
      <c r="A116" s="69" t="s">
        <v>126</v>
      </c>
      <c r="B116" s="67" t="s">
        <v>60</v>
      </c>
      <c r="C116" s="35"/>
      <c r="D116" s="36">
        <f t="shared" ref="D116:J116" si="97">D117</f>
        <v>42</v>
      </c>
      <c r="E116" s="36">
        <f t="shared" si="97"/>
        <v>0</v>
      </c>
      <c r="F116" s="36">
        <f t="shared" si="97"/>
        <v>0</v>
      </c>
      <c r="G116" s="36">
        <f t="shared" si="97"/>
        <v>15</v>
      </c>
      <c r="H116" s="36">
        <f t="shared" si="97"/>
        <v>0</v>
      </c>
      <c r="I116" s="36">
        <f t="shared" si="97"/>
        <v>0</v>
      </c>
      <c r="J116" s="28">
        <f t="shared" si="97"/>
        <v>27</v>
      </c>
      <c r="K116" s="28">
        <v>0</v>
      </c>
      <c r="L116" s="62">
        <f>L117</f>
        <v>0</v>
      </c>
      <c r="M116" s="36">
        <f>M117</f>
        <v>0</v>
      </c>
      <c r="N116" s="36">
        <v>0</v>
      </c>
      <c r="O116" s="33" t="s">
        <v>23</v>
      </c>
      <c r="P116" s="33">
        <v>23</v>
      </c>
      <c r="Q116" s="7"/>
      <c r="R116" s="11"/>
      <c r="S116" s="11"/>
    </row>
    <row r="117" spans="1:19" ht="13.5" customHeight="1">
      <c r="A117" s="46"/>
      <c r="B117" s="5" t="s">
        <v>6</v>
      </c>
      <c r="C117" s="5"/>
      <c r="D117" s="3">
        <f>SUM(E117:N117)</f>
        <v>42</v>
      </c>
      <c r="E117" s="3">
        <v>0</v>
      </c>
      <c r="F117" s="3">
        <v>0</v>
      </c>
      <c r="G117" s="3">
        <v>15</v>
      </c>
      <c r="H117" s="3">
        <v>0</v>
      </c>
      <c r="I117" s="3">
        <v>0</v>
      </c>
      <c r="J117" s="3">
        <v>27</v>
      </c>
      <c r="K117" s="3">
        <v>0</v>
      </c>
      <c r="L117" s="73">
        <v>0</v>
      </c>
      <c r="M117" s="3">
        <v>0</v>
      </c>
      <c r="N117" s="3">
        <v>0</v>
      </c>
      <c r="O117" s="33"/>
      <c r="P117" s="33"/>
      <c r="Q117" s="7"/>
      <c r="R117" s="11"/>
      <c r="S117" s="11"/>
    </row>
    <row r="118" spans="1:19" ht="35.25" customHeight="1">
      <c r="A118" s="69" t="s">
        <v>127</v>
      </c>
      <c r="B118" s="67" t="s">
        <v>32</v>
      </c>
      <c r="C118" s="35"/>
      <c r="D118" s="54">
        <f t="shared" ref="D118:D123" si="98">SUM(E118:N118)</f>
        <v>10</v>
      </c>
      <c r="E118" s="54">
        <f t="shared" ref="E118" si="99">E119</f>
        <v>0</v>
      </c>
      <c r="F118" s="54">
        <f t="shared" ref="F118" si="100">F119</f>
        <v>0</v>
      </c>
      <c r="G118" s="54">
        <f t="shared" ref="G118" si="101">G119</f>
        <v>10</v>
      </c>
      <c r="H118" s="54">
        <f t="shared" ref="H118" si="102">H119</f>
        <v>0</v>
      </c>
      <c r="I118" s="54">
        <f t="shared" ref="I118" si="103">I119</f>
        <v>0</v>
      </c>
      <c r="J118" s="28">
        <f t="shared" ref="J118" si="104">J119</f>
        <v>0</v>
      </c>
      <c r="K118" s="28">
        <f t="shared" ref="K118" si="105">K119</f>
        <v>0</v>
      </c>
      <c r="L118" s="62">
        <v>0</v>
      </c>
      <c r="M118" s="54">
        <f t="shared" ref="M118" si="106">M119</f>
        <v>0</v>
      </c>
      <c r="N118" s="54">
        <f t="shared" ref="N118" si="107">N119</f>
        <v>0</v>
      </c>
      <c r="O118" s="33" t="s">
        <v>23</v>
      </c>
      <c r="P118" s="33">
        <v>24</v>
      </c>
      <c r="Q118" s="7"/>
      <c r="R118" s="11"/>
      <c r="S118" s="11"/>
    </row>
    <row r="119" spans="1:19" ht="15.75" customHeight="1">
      <c r="A119" s="46"/>
      <c r="B119" s="5" t="s">
        <v>6</v>
      </c>
      <c r="C119" s="5"/>
      <c r="D119" s="3">
        <f t="shared" si="98"/>
        <v>10</v>
      </c>
      <c r="E119" s="3">
        <v>0</v>
      </c>
      <c r="F119" s="3">
        <v>0</v>
      </c>
      <c r="G119" s="3">
        <v>10</v>
      </c>
      <c r="H119" s="3">
        <v>0</v>
      </c>
      <c r="I119" s="3">
        <v>0</v>
      </c>
      <c r="J119" s="3">
        <v>0</v>
      </c>
      <c r="K119" s="3">
        <v>0</v>
      </c>
      <c r="L119" s="73">
        <v>0</v>
      </c>
      <c r="M119" s="3">
        <v>0</v>
      </c>
      <c r="N119" s="3">
        <v>0</v>
      </c>
      <c r="O119" s="33"/>
      <c r="P119" s="33"/>
      <c r="Q119" s="7"/>
      <c r="R119" s="11"/>
      <c r="S119" s="11"/>
    </row>
    <row r="120" spans="1:19" ht="33" customHeight="1">
      <c r="A120" s="69" t="s">
        <v>128</v>
      </c>
      <c r="B120" s="67" t="s">
        <v>147</v>
      </c>
      <c r="C120" s="53"/>
      <c r="D120" s="54">
        <f t="shared" si="98"/>
        <v>30</v>
      </c>
      <c r="E120" s="54">
        <v>0</v>
      </c>
      <c r="F120" s="54">
        <v>0</v>
      </c>
      <c r="G120" s="54">
        <v>0</v>
      </c>
      <c r="H120" s="54">
        <v>0</v>
      </c>
      <c r="I120" s="54">
        <v>0</v>
      </c>
      <c r="J120" s="54">
        <v>0</v>
      </c>
      <c r="K120" s="54">
        <v>0</v>
      </c>
      <c r="L120" s="62">
        <v>30</v>
      </c>
      <c r="M120" s="54">
        <v>0</v>
      </c>
      <c r="N120" s="54">
        <v>0</v>
      </c>
      <c r="O120" s="56" t="s">
        <v>23</v>
      </c>
      <c r="P120" s="45">
        <v>25</v>
      </c>
      <c r="Q120" s="7"/>
      <c r="R120" s="11"/>
      <c r="S120" s="11"/>
    </row>
    <row r="121" spans="1:19" ht="15.75" customHeight="1">
      <c r="A121" s="46"/>
      <c r="B121" s="5" t="s">
        <v>6</v>
      </c>
      <c r="C121" s="5"/>
      <c r="D121" s="54">
        <f t="shared" si="98"/>
        <v>30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73">
        <v>30</v>
      </c>
      <c r="M121" s="3">
        <v>0</v>
      </c>
      <c r="N121" s="3">
        <v>0</v>
      </c>
      <c r="O121" s="45"/>
      <c r="P121" s="45"/>
      <c r="Q121" s="7"/>
      <c r="R121" s="11"/>
      <c r="S121" s="11"/>
    </row>
    <row r="122" spans="1:19" ht="25.5" customHeight="1">
      <c r="A122" s="69" t="s">
        <v>129</v>
      </c>
      <c r="B122" s="67" t="s">
        <v>154</v>
      </c>
      <c r="C122" s="5"/>
      <c r="D122" s="54">
        <f t="shared" si="98"/>
        <v>20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62">
        <v>20</v>
      </c>
      <c r="M122" s="54">
        <v>0</v>
      </c>
      <c r="N122" s="54">
        <v>0</v>
      </c>
      <c r="O122" s="56" t="s">
        <v>23</v>
      </c>
      <c r="P122" s="45">
        <v>25</v>
      </c>
      <c r="Q122" s="7"/>
      <c r="R122" s="11"/>
      <c r="S122" s="11"/>
    </row>
    <row r="123" spans="1:19" ht="15.75" customHeight="1">
      <c r="A123" s="46"/>
      <c r="B123" s="5" t="s">
        <v>6</v>
      </c>
      <c r="C123" s="5"/>
      <c r="D123" s="3">
        <f t="shared" si="98"/>
        <v>20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73">
        <v>20</v>
      </c>
      <c r="M123" s="3">
        <v>0</v>
      </c>
      <c r="N123" s="3">
        <v>0</v>
      </c>
      <c r="O123" s="45"/>
      <c r="P123" s="45"/>
      <c r="Q123" s="7"/>
      <c r="R123" s="11"/>
      <c r="S123" s="11"/>
    </row>
    <row r="124" spans="1:19" ht="54.75" customHeight="1">
      <c r="A124" s="52" t="s">
        <v>130</v>
      </c>
      <c r="B124" s="67" t="s">
        <v>75</v>
      </c>
      <c r="C124" s="35"/>
      <c r="D124" s="36">
        <f>SUM(E124:N124)</f>
        <v>764.3</v>
      </c>
      <c r="E124" s="36">
        <f t="shared" ref="E124:K124" si="108">E125</f>
        <v>0</v>
      </c>
      <c r="F124" s="36">
        <f t="shared" si="108"/>
        <v>0</v>
      </c>
      <c r="G124" s="36">
        <f t="shared" si="108"/>
        <v>59.5</v>
      </c>
      <c r="H124" s="36">
        <f t="shared" si="108"/>
        <v>96.4</v>
      </c>
      <c r="I124" s="15">
        <f t="shared" si="108"/>
        <v>116.4</v>
      </c>
      <c r="J124" s="28">
        <f t="shared" si="108"/>
        <v>96</v>
      </c>
      <c r="K124" s="28">
        <f t="shared" si="108"/>
        <v>96</v>
      </c>
      <c r="L124" s="62">
        <v>96</v>
      </c>
      <c r="M124" s="15">
        <v>100</v>
      </c>
      <c r="N124" s="15">
        <v>104</v>
      </c>
      <c r="O124" s="33" t="s">
        <v>23</v>
      </c>
      <c r="P124" s="33">
        <v>26</v>
      </c>
      <c r="Q124" s="7"/>
      <c r="R124" s="11"/>
      <c r="S124" s="11"/>
    </row>
    <row r="125" spans="1:19" ht="15.75" customHeight="1">
      <c r="A125" s="46"/>
      <c r="B125" s="5" t="s">
        <v>6</v>
      </c>
      <c r="C125" s="5"/>
      <c r="D125" s="54">
        <f>SUM(E125:N125)</f>
        <v>764.3</v>
      </c>
      <c r="E125" s="3">
        <v>0</v>
      </c>
      <c r="F125" s="3">
        <v>0</v>
      </c>
      <c r="G125" s="3">
        <v>59.5</v>
      </c>
      <c r="H125" s="3">
        <v>96.4</v>
      </c>
      <c r="I125" s="3">
        <v>116.4</v>
      </c>
      <c r="J125" s="16">
        <v>96</v>
      </c>
      <c r="K125" s="16">
        <v>96</v>
      </c>
      <c r="L125" s="73">
        <v>96</v>
      </c>
      <c r="M125" s="15">
        <v>100</v>
      </c>
      <c r="N125" s="15">
        <v>104</v>
      </c>
      <c r="O125" s="45"/>
      <c r="P125" s="45"/>
      <c r="Q125" s="7"/>
      <c r="R125" s="11"/>
      <c r="S125" s="11"/>
    </row>
    <row r="126" spans="1:19" ht="55.5" customHeight="1">
      <c r="A126" s="52" t="s">
        <v>131</v>
      </c>
      <c r="B126" s="67" t="s">
        <v>76</v>
      </c>
      <c r="C126" s="5"/>
      <c r="D126" s="54">
        <f>SUM(E126:N126)</f>
        <v>300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62">
        <v>96</v>
      </c>
      <c r="M126" s="54">
        <v>100</v>
      </c>
      <c r="N126" s="54">
        <v>104</v>
      </c>
      <c r="O126" s="56" t="s">
        <v>23</v>
      </c>
      <c r="P126" s="45">
        <v>26</v>
      </c>
      <c r="Q126" s="7"/>
      <c r="R126" s="11"/>
      <c r="S126" s="11"/>
    </row>
    <row r="127" spans="1:19" ht="15.75" customHeight="1">
      <c r="A127" s="46"/>
      <c r="B127" s="5" t="s">
        <v>6</v>
      </c>
      <c r="C127" s="5"/>
      <c r="D127" s="3">
        <f>E127+F127+G127+H127+I127+J127+K127+L127+M127+N127</f>
        <v>300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73">
        <v>96</v>
      </c>
      <c r="M127" s="3">
        <v>100</v>
      </c>
      <c r="N127" s="3">
        <v>104</v>
      </c>
      <c r="O127" s="45"/>
      <c r="P127" s="45"/>
      <c r="Q127" s="7"/>
      <c r="R127" s="11"/>
      <c r="S127" s="11"/>
    </row>
    <row r="128" spans="1:19" ht="64.5" customHeight="1">
      <c r="A128" s="52" t="s">
        <v>132</v>
      </c>
      <c r="B128" s="67" t="s">
        <v>77</v>
      </c>
      <c r="C128" s="35"/>
      <c r="D128" s="36">
        <f>SUM(E128:N128)</f>
        <v>924.1</v>
      </c>
      <c r="E128" s="36">
        <f t="shared" ref="E128" si="109">E129</f>
        <v>0</v>
      </c>
      <c r="F128" s="36">
        <f t="shared" ref="F128" si="110">F129</f>
        <v>0</v>
      </c>
      <c r="G128" s="36">
        <f t="shared" ref="G128" si="111">G129</f>
        <v>178</v>
      </c>
      <c r="H128" s="36">
        <f t="shared" ref="H128" si="112">H129</f>
        <v>93.8</v>
      </c>
      <c r="I128" s="15">
        <f t="shared" ref="I128" si="113">I129</f>
        <v>39.799999999999997</v>
      </c>
      <c r="J128" s="28">
        <f t="shared" ref="J128" si="114">J129</f>
        <v>64.099999999999994</v>
      </c>
      <c r="K128" s="28">
        <v>265</v>
      </c>
      <c r="L128" s="62">
        <f>L129</f>
        <v>50</v>
      </c>
      <c r="M128" s="15">
        <v>114.4</v>
      </c>
      <c r="N128" s="15">
        <v>119</v>
      </c>
      <c r="O128" s="33" t="s">
        <v>23</v>
      </c>
      <c r="P128" s="33">
        <v>26</v>
      </c>
      <c r="Q128" s="7"/>
      <c r="R128" s="11"/>
      <c r="S128" s="11"/>
    </row>
    <row r="129" spans="1:19" ht="15.75" customHeight="1">
      <c r="A129" s="46"/>
      <c r="B129" s="5" t="s">
        <v>6</v>
      </c>
      <c r="C129" s="5"/>
      <c r="D129" s="3">
        <f>SUM(E129:N129)</f>
        <v>924.1</v>
      </c>
      <c r="E129" s="3">
        <v>0</v>
      </c>
      <c r="F129" s="3">
        <v>0</v>
      </c>
      <c r="G129" s="3">
        <v>178</v>
      </c>
      <c r="H129" s="3">
        <v>93.8</v>
      </c>
      <c r="I129" s="3">
        <v>39.799999999999997</v>
      </c>
      <c r="J129" s="16">
        <v>64.099999999999994</v>
      </c>
      <c r="K129" s="16">
        <v>265</v>
      </c>
      <c r="L129" s="73">
        <v>50</v>
      </c>
      <c r="M129" s="16">
        <v>114.4</v>
      </c>
      <c r="N129" s="16">
        <v>119</v>
      </c>
      <c r="O129" s="33"/>
      <c r="P129" s="33"/>
      <c r="Q129" s="7"/>
      <c r="R129" s="11"/>
      <c r="S129" s="11"/>
    </row>
    <row r="130" spans="1:19" ht="57" customHeight="1">
      <c r="A130" s="52" t="s">
        <v>133</v>
      </c>
      <c r="B130" s="67" t="s">
        <v>78</v>
      </c>
      <c r="C130" s="5"/>
      <c r="D130" s="54">
        <f>E130+F130+G130+H130+I130+J130+K130+L130+M130+N130</f>
        <v>50</v>
      </c>
      <c r="E130" s="54">
        <v>0</v>
      </c>
      <c r="F130" s="54">
        <v>0</v>
      </c>
      <c r="G130" s="54">
        <v>0</v>
      </c>
      <c r="H130" s="54">
        <v>0</v>
      </c>
      <c r="I130" s="54">
        <v>0</v>
      </c>
      <c r="J130" s="15">
        <v>0</v>
      </c>
      <c r="K130" s="15">
        <v>0</v>
      </c>
      <c r="L130" s="62">
        <v>50</v>
      </c>
      <c r="M130" s="15">
        <v>0</v>
      </c>
      <c r="N130" s="15">
        <v>0</v>
      </c>
      <c r="O130" s="56" t="s">
        <v>23</v>
      </c>
      <c r="P130" s="45">
        <v>26</v>
      </c>
      <c r="Q130" s="7"/>
      <c r="R130" s="11"/>
      <c r="S130" s="11"/>
    </row>
    <row r="131" spans="1:19" ht="15.75" customHeight="1">
      <c r="A131" s="46"/>
      <c r="B131" s="5" t="s">
        <v>6</v>
      </c>
      <c r="C131" s="5"/>
      <c r="D131" s="58">
        <f>E131+F131+G131+H131+I131+J131+K131+L131+M131+N131</f>
        <v>50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16">
        <v>0</v>
      </c>
      <c r="K131" s="16">
        <v>0</v>
      </c>
      <c r="L131" s="73">
        <v>50</v>
      </c>
      <c r="M131" s="16">
        <v>0</v>
      </c>
      <c r="N131" s="16">
        <v>0</v>
      </c>
      <c r="O131" s="45"/>
      <c r="P131" s="45"/>
      <c r="Q131" s="7"/>
      <c r="R131" s="11"/>
      <c r="S131" s="11"/>
    </row>
    <row r="132" spans="1:19" ht="44.25" customHeight="1">
      <c r="A132" s="52" t="s">
        <v>134</v>
      </c>
      <c r="B132" s="67" t="s">
        <v>79</v>
      </c>
      <c r="C132" s="35"/>
      <c r="D132" s="36">
        <f>SUM(E132:N132)</f>
        <v>953.40000000000009</v>
      </c>
      <c r="E132" s="36">
        <f t="shared" ref="E132" si="115">E133</f>
        <v>0</v>
      </c>
      <c r="F132" s="36">
        <f t="shared" ref="F132" si="116">F133</f>
        <v>0</v>
      </c>
      <c r="G132" s="36">
        <f t="shared" ref="G132" si="117">G133</f>
        <v>119.3</v>
      </c>
      <c r="H132" s="36">
        <f t="shared" ref="H132" si="118">H133</f>
        <v>179.2</v>
      </c>
      <c r="I132" s="15">
        <f t="shared" ref="I132" si="119">I133</f>
        <v>229</v>
      </c>
      <c r="J132" s="28">
        <f t="shared" ref="J132" si="120">J133</f>
        <v>132.19999999999999</v>
      </c>
      <c r="K132" s="28">
        <f t="shared" ref="K132" si="121">K133</f>
        <v>217</v>
      </c>
      <c r="L132" s="62">
        <f>L133</f>
        <v>13</v>
      </c>
      <c r="M132" s="15">
        <v>31.2</v>
      </c>
      <c r="N132" s="15">
        <v>32.5</v>
      </c>
      <c r="O132" s="33" t="s">
        <v>23</v>
      </c>
      <c r="P132" s="33">
        <v>26</v>
      </c>
      <c r="Q132" s="7"/>
      <c r="R132" s="11"/>
      <c r="S132" s="11"/>
    </row>
    <row r="133" spans="1:19" ht="15.75" customHeight="1">
      <c r="A133" s="46"/>
      <c r="B133" s="5" t="s">
        <v>6</v>
      </c>
      <c r="C133" s="5"/>
      <c r="D133" s="3">
        <f>E133+F133+G133+H133+I133+J133+K133+L133+M133+N133</f>
        <v>953.40000000000009</v>
      </c>
      <c r="E133" s="3">
        <v>0</v>
      </c>
      <c r="F133" s="3">
        <v>0</v>
      </c>
      <c r="G133" s="3">
        <v>119.3</v>
      </c>
      <c r="H133" s="3">
        <v>179.2</v>
      </c>
      <c r="I133" s="3">
        <v>229</v>
      </c>
      <c r="J133" s="16">
        <v>132.19999999999999</v>
      </c>
      <c r="K133" s="16">
        <v>217</v>
      </c>
      <c r="L133" s="73">
        <v>13</v>
      </c>
      <c r="M133" s="16">
        <v>31.2</v>
      </c>
      <c r="N133" s="16">
        <v>32.5</v>
      </c>
      <c r="O133" s="56"/>
      <c r="P133" s="57"/>
      <c r="Q133" s="7"/>
      <c r="R133" s="11"/>
      <c r="S133" s="11"/>
    </row>
    <row r="134" spans="1:19" ht="32.25" customHeight="1">
      <c r="A134" s="52" t="s">
        <v>135</v>
      </c>
      <c r="B134" s="67" t="s">
        <v>80</v>
      </c>
      <c r="C134" s="51"/>
      <c r="D134" s="54">
        <f>E134+F134+G134+H134+I134+J134+K134+L134+M134+N134</f>
        <v>112.5</v>
      </c>
      <c r="E134" s="54">
        <v>0</v>
      </c>
      <c r="F134" s="54">
        <v>0</v>
      </c>
      <c r="G134" s="54">
        <v>0</v>
      </c>
      <c r="H134" s="54">
        <v>0</v>
      </c>
      <c r="I134" s="54">
        <v>0</v>
      </c>
      <c r="J134" s="54">
        <v>0</v>
      </c>
      <c r="K134" s="54">
        <v>0</v>
      </c>
      <c r="L134" s="62">
        <v>36</v>
      </c>
      <c r="M134" s="54">
        <v>37.5</v>
      </c>
      <c r="N134" s="54">
        <v>39</v>
      </c>
      <c r="O134" s="56" t="s">
        <v>23</v>
      </c>
      <c r="P134" s="57">
        <v>26</v>
      </c>
      <c r="Q134" s="7"/>
      <c r="R134" s="11"/>
      <c r="S134" s="11"/>
    </row>
    <row r="135" spans="1:19" ht="15.75" customHeight="1">
      <c r="A135" s="46"/>
      <c r="B135" s="5" t="s">
        <v>6</v>
      </c>
      <c r="C135" s="51"/>
      <c r="D135" s="3">
        <f t="shared" ref="D135:D145" si="122">E135+F135+G135+H135+I135+J135+K135+L135+M135+N135</f>
        <v>112.5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76">
        <v>36</v>
      </c>
      <c r="M135" s="3">
        <v>37.5</v>
      </c>
      <c r="N135" s="3">
        <v>39</v>
      </c>
      <c r="O135" s="56"/>
      <c r="P135" s="57"/>
      <c r="Q135" s="7"/>
      <c r="R135" s="11"/>
      <c r="S135" s="11"/>
    </row>
    <row r="136" spans="1:19" ht="45.75" customHeight="1">
      <c r="A136" s="52" t="s">
        <v>136</v>
      </c>
      <c r="B136" s="67" t="s">
        <v>155</v>
      </c>
      <c r="C136" s="51"/>
      <c r="D136" s="54">
        <f t="shared" si="122"/>
        <v>0</v>
      </c>
      <c r="E136" s="54">
        <v>0</v>
      </c>
      <c r="F136" s="54">
        <v>0</v>
      </c>
      <c r="G136" s="54">
        <v>0</v>
      </c>
      <c r="H136" s="54">
        <v>0</v>
      </c>
      <c r="I136" s="54">
        <v>0</v>
      </c>
      <c r="J136" s="54">
        <v>0</v>
      </c>
      <c r="K136" s="54">
        <v>0</v>
      </c>
      <c r="L136" s="62">
        <v>0</v>
      </c>
      <c r="M136" s="54">
        <v>0</v>
      </c>
      <c r="N136" s="54">
        <v>0</v>
      </c>
      <c r="O136" s="56" t="s">
        <v>23</v>
      </c>
      <c r="P136" s="57">
        <v>26</v>
      </c>
      <c r="Q136" s="7"/>
      <c r="R136" s="11"/>
      <c r="S136" s="11"/>
    </row>
    <row r="137" spans="1:19" ht="16.5" customHeight="1">
      <c r="A137" s="46"/>
      <c r="B137" s="5" t="s">
        <v>6</v>
      </c>
      <c r="C137" s="51"/>
      <c r="D137" s="3">
        <f t="shared" si="122"/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73">
        <v>0</v>
      </c>
      <c r="M137" s="3">
        <v>0</v>
      </c>
      <c r="N137" s="3">
        <v>0</v>
      </c>
      <c r="O137" s="56"/>
      <c r="P137" s="57"/>
      <c r="Q137" s="7"/>
      <c r="R137" s="11"/>
      <c r="S137" s="11"/>
    </row>
    <row r="138" spans="1:19" ht="33.75" customHeight="1">
      <c r="A138" s="52" t="s">
        <v>137</v>
      </c>
      <c r="B138" s="67" t="s">
        <v>156</v>
      </c>
      <c r="C138" s="51"/>
      <c r="D138" s="54">
        <f t="shared" si="122"/>
        <v>116.7</v>
      </c>
      <c r="E138" s="54">
        <v>0</v>
      </c>
      <c r="F138" s="54">
        <v>0</v>
      </c>
      <c r="G138" s="54">
        <v>0</v>
      </c>
      <c r="H138" s="54">
        <v>0</v>
      </c>
      <c r="I138" s="54">
        <v>0</v>
      </c>
      <c r="J138" s="54">
        <v>0</v>
      </c>
      <c r="K138" s="54">
        <v>0</v>
      </c>
      <c r="L138" s="62">
        <v>0</v>
      </c>
      <c r="M138" s="54">
        <v>57.2</v>
      </c>
      <c r="N138" s="54">
        <v>59.5</v>
      </c>
      <c r="O138" s="56" t="s">
        <v>23</v>
      </c>
      <c r="P138" s="57">
        <v>26</v>
      </c>
      <c r="Q138" s="7"/>
      <c r="R138" s="11"/>
      <c r="S138" s="11"/>
    </row>
    <row r="139" spans="1:19" ht="15.75" customHeight="1">
      <c r="A139" s="46"/>
      <c r="B139" s="5" t="s">
        <v>6</v>
      </c>
      <c r="C139" s="51"/>
      <c r="D139" s="3">
        <f t="shared" si="122"/>
        <v>116.7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73">
        <v>0</v>
      </c>
      <c r="M139" s="3">
        <v>57.2</v>
      </c>
      <c r="N139" s="3">
        <v>59.5</v>
      </c>
      <c r="O139" s="56"/>
      <c r="P139" s="57"/>
      <c r="Q139" s="7"/>
      <c r="R139" s="11"/>
      <c r="S139" s="11"/>
    </row>
    <row r="140" spans="1:19" ht="66" customHeight="1">
      <c r="A140" s="52" t="s">
        <v>138</v>
      </c>
      <c r="B140" s="67" t="s">
        <v>157</v>
      </c>
      <c r="C140" s="51"/>
      <c r="D140" s="54">
        <f t="shared" si="122"/>
        <v>300</v>
      </c>
      <c r="E140" s="54">
        <v>0</v>
      </c>
      <c r="F140" s="54">
        <v>0</v>
      </c>
      <c r="G140" s="54">
        <v>0</v>
      </c>
      <c r="H140" s="54">
        <v>0</v>
      </c>
      <c r="I140" s="54">
        <v>0</v>
      </c>
      <c r="J140" s="54">
        <v>0</v>
      </c>
      <c r="K140" s="54">
        <v>0</v>
      </c>
      <c r="L140" s="62">
        <v>96</v>
      </c>
      <c r="M140" s="54">
        <v>100</v>
      </c>
      <c r="N140" s="54">
        <v>104</v>
      </c>
      <c r="O140" s="56" t="s">
        <v>23</v>
      </c>
      <c r="P140" s="57">
        <v>26</v>
      </c>
      <c r="Q140" s="7"/>
      <c r="R140" s="11"/>
      <c r="S140" s="11"/>
    </row>
    <row r="141" spans="1:19" ht="15.75" customHeight="1">
      <c r="A141" s="46"/>
      <c r="B141" s="5" t="s">
        <v>6</v>
      </c>
      <c r="C141" s="51"/>
      <c r="D141" s="3">
        <f t="shared" si="122"/>
        <v>300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73">
        <v>96</v>
      </c>
      <c r="M141" s="3">
        <v>100</v>
      </c>
      <c r="N141" s="3">
        <v>104</v>
      </c>
      <c r="O141" s="56"/>
      <c r="P141" s="57"/>
      <c r="Q141" s="7"/>
      <c r="R141" s="11"/>
      <c r="S141" s="11"/>
    </row>
    <row r="142" spans="1:19" ht="55.5" customHeight="1">
      <c r="A142" s="52" t="s">
        <v>140</v>
      </c>
      <c r="B142" s="67" t="s">
        <v>158</v>
      </c>
      <c r="C142" s="51"/>
      <c r="D142" s="54">
        <f t="shared" si="122"/>
        <v>300</v>
      </c>
      <c r="E142" s="54">
        <v>0</v>
      </c>
      <c r="F142" s="54">
        <v>0</v>
      </c>
      <c r="G142" s="54">
        <v>0</v>
      </c>
      <c r="H142" s="54">
        <v>0</v>
      </c>
      <c r="I142" s="54">
        <v>0</v>
      </c>
      <c r="J142" s="54">
        <v>0</v>
      </c>
      <c r="K142" s="54">
        <v>0</v>
      </c>
      <c r="L142" s="62">
        <v>96</v>
      </c>
      <c r="M142" s="54">
        <v>100</v>
      </c>
      <c r="N142" s="54">
        <v>104</v>
      </c>
      <c r="O142" s="56" t="s">
        <v>23</v>
      </c>
      <c r="P142" s="57">
        <v>26</v>
      </c>
      <c r="Q142" s="7"/>
      <c r="R142" s="11"/>
      <c r="S142" s="11"/>
    </row>
    <row r="143" spans="1:19" ht="15.75" customHeight="1">
      <c r="A143" s="46"/>
      <c r="B143" s="5" t="s">
        <v>6</v>
      </c>
      <c r="C143" s="51"/>
      <c r="D143" s="3">
        <f t="shared" si="122"/>
        <v>300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73">
        <v>96</v>
      </c>
      <c r="M143" s="3">
        <v>100</v>
      </c>
      <c r="N143" s="3">
        <v>104</v>
      </c>
      <c r="O143" s="51"/>
      <c r="P143" s="51"/>
      <c r="Q143" s="7"/>
      <c r="R143" s="11"/>
      <c r="S143" s="11"/>
    </row>
    <row r="144" spans="1:19" ht="51.75" customHeight="1">
      <c r="A144" s="52" t="s">
        <v>139</v>
      </c>
      <c r="B144" s="67" t="s">
        <v>16</v>
      </c>
      <c r="C144" s="35"/>
      <c r="D144" s="54">
        <f t="shared" si="122"/>
        <v>0</v>
      </c>
      <c r="E144" s="36">
        <f t="shared" ref="E144" si="123">E145</f>
        <v>0</v>
      </c>
      <c r="F144" s="36">
        <f t="shared" ref="F144" si="124">F145</f>
        <v>0</v>
      </c>
      <c r="G144" s="36">
        <f t="shared" ref="G144" si="125">G145</f>
        <v>0</v>
      </c>
      <c r="H144" s="36">
        <f t="shared" ref="H144" si="126">H145</f>
        <v>0</v>
      </c>
      <c r="I144" s="15">
        <f t="shared" ref="I144" si="127">I145</f>
        <v>0</v>
      </c>
      <c r="J144" s="28">
        <f t="shared" ref="J144" si="128">J145</f>
        <v>0</v>
      </c>
      <c r="K144" s="28">
        <f t="shared" ref="K144" si="129">K145</f>
        <v>0</v>
      </c>
      <c r="L144" s="62">
        <f t="shared" ref="L144" si="130">L145</f>
        <v>0</v>
      </c>
      <c r="M144" s="36">
        <f t="shared" ref="M144" si="131">M145</f>
        <v>0</v>
      </c>
      <c r="N144" s="36">
        <f t="shared" ref="N144" si="132">N145</f>
        <v>0</v>
      </c>
      <c r="O144" s="33" t="s">
        <v>21</v>
      </c>
      <c r="P144" s="33">
        <v>26</v>
      </c>
      <c r="Q144" s="7"/>
      <c r="R144" s="11"/>
      <c r="S144" s="11"/>
    </row>
    <row r="145" spans="1:20" ht="15.75" customHeight="1">
      <c r="A145" s="46"/>
      <c r="B145" s="5" t="s">
        <v>6</v>
      </c>
      <c r="C145" s="5"/>
      <c r="D145" s="3">
        <f t="shared" si="122"/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f>58-58</f>
        <v>0</v>
      </c>
      <c r="K145" s="3">
        <v>0</v>
      </c>
      <c r="L145" s="73">
        <v>0</v>
      </c>
      <c r="M145" s="3">
        <v>0</v>
      </c>
      <c r="N145" s="3">
        <v>0</v>
      </c>
      <c r="O145" s="33"/>
      <c r="P145" s="33"/>
      <c r="Q145" s="7"/>
      <c r="R145" s="11"/>
      <c r="S145" s="11"/>
    </row>
    <row r="146" spans="1:20" ht="73.5">
      <c r="A146" s="52" t="s">
        <v>141</v>
      </c>
      <c r="B146" s="67" t="s">
        <v>81</v>
      </c>
      <c r="C146" s="35"/>
      <c r="D146" s="36">
        <f>D147</f>
        <v>98</v>
      </c>
      <c r="E146" s="36">
        <f t="shared" ref="E146" si="133">E147</f>
        <v>0</v>
      </c>
      <c r="F146" s="36">
        <f t="shared" ref="F146" si="134">F147</f>
        <v>0</v>
      </c>
      <c r="G146" s="36">
        <f t="shared" ref="G146" si="135">G147</f>
        <v>0</v>
      </c>
      <c r="H146" s="36">
        <f t="shared" ref="H146" si="136">H147</f>
        <v>98</v>
      </c>
      <c r="I146" s="36">
        <f t="shared" ref="I146" si="137">I147</f>
        <v>0</v>
      </c>
      <c r="J146" s="36">
        <f t="shared" ref="J146" si="138">J147</f>
        <v>0</v>
      </c>
      <c r="K146" s="36">
        <f t="shared" ref="K146" si="139">K147</f>
        <v>0</v>
      </c>
      <c r="L146" s="62">
        <f t="shared" ref="L146" si="140">L147</f>
        <v>0</v>
      </c>
      <c r="M146" s="36">
        <f t="shared" ref="M146" si="141">M147</f>
        <v>0</v>
      </c>
      <c r="N146" s="36">
        <f t="shared" ref="N146" si="142">N147</f>
        <v>0</v>
      </c>
      <c r="O146" s="33" t="s">
        <v>21</v>
      </c>
      <c r="P146" s="38">
        <v>26</v>
      </c>
      <c r="Q146" s="7"/>
      <c r="R146" s="11"/>
      <c r="S146" s="11"/>
      <c r="T146" s="24" t="s">
        <v>41</v>
      </c>
    </row>
    <row r="147" spans="1:20" ht="16.5" customHeight="1">
      <c r="A147" s="34"/>
      <c r="B147" s="5" t="s">
        <v>6</v>
      </c>
      <c r="C147" s="5"/>
      <c r="D147" s="3">
        <f>E147+F147+G147+H147+I147+J147+K147+L147+M147+N147</f>
        <v>98</v>
      </c>
      <c r="E147" s="3">
        <v>0</v>
      </c>
      <c r="F147" s="3">
        <v>0</v>
      </c>
      <c r="G147" s="3">
        <v>0</v>
      </c>
      <c r="H147" s="3">
        <v>98</v>
      </c>
      <c r="I147" s="3">
        <v>0</v>
      </c>
      <c r="J147" s="3">
        <v>0</v>
      </c>
      <c r="K147" s="3">
        <v>0</v>
      </c>
      <c r="L147" s="73">
        <v>0</v>
      </c>
      <c r="M147" s="3">
        <v>0</v>
      </c>
      <c r="N147" s="3">
        <v>0</v>
      </c>
      <c r="O147" s="33"/>
      <c r="P147" s="33"/>
      <c r="Q147" s="7"/>
      <c r="R147" s="11"/>
      <c r="S147" s="11"/>
    </row>
    <row r="148" spans="1:20" ht="72" customHeight="1">
      <c r="A148" s="52" t="s">
        <v>142</v>
      </c>
      <c r="B148" s="67" t="s">
        <v>82</v>
      </c>
      <c r="C148" s="35"/>
      <c r="D148" s="36">
        <f>D149</f>
        <v>47.5</v>
      </c>
      <c r="E148" s="36">
        <f t="shared" ref="E148" si="143">E149</f>
        <v>47.5</v>
      </c>
      <c r="F148" s="36">
        <f t="shared" ref="F148" si="144">F149</f>
        <v>0</v>
      </c>
      <c r="G148" s="36">
        <f t="shared" ref="G148" si="145">G149</f>
        <v>0</v>
      </c>
      <c r="H148" s="36">
        <f t="shared" ref="H148" si="146">H149</f>
        <v>0</v>
      </c>
      <c r="I148" s="36">
        <f t="shared" ref="I148" si="147">I149</f>
        <v>0</v>
      </c>
      <c r="J148" s="36">
        <f t="shared" ref="J148" si="148">J149</f>
        <v>0</v>
      </c>
      <c r="K148" s="36">
        <f t="shared" ref="K148" si="149">K149</f>
        <v>0</v>
      </c>
      <c r="L148" s="62">
        <f t="shared" ref="L148" si="150">L149</f>
        <v>0</v>
      </c>
      <c r="M148" s="36">
        <f t="shared" ref="M148" si="151">M149</f>
        <v>0</v>
      </c>
      <c r="N148" s="36">
        <f t="shared" ref="N148" si="152">N149</f>
        <v>0</v>
      </c>
      <c r="O148" s="33" t="s">
        <v>21</v>
      </c>
      <c r="P148" s="38">
        <v>26</v>
      </c>
      <c r="Q148" s="6"/>
      <c r="R148" s="11"/>
      <c r="S148" s="11"/>
      <c r="T148" s="24" t="s">
        <v>41</v>
      </c>
    </row>
    <row r="149" spans="1:20">
      <c r="A149" s="34"/>
      <c r="B149" s="5" t="s">
        <v>6</v>
      </c>
      <c r="C149" s="5"/>
      <c r="D149" s="3">
        <f>E149+F149+G149+H149+I149+J149+K149+L149+M149+N149</f>
        <v>47.5</v>
      </c>
      <c r="E149" s="3">
        <v>47.5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73">
        <v>0</v>
      </c>
      <c r="M149" s="3">
        <v>0</v>
      </c>
      <c r="N149" s="3">
        <v>0</v>
      </c>
      <c r="O149" s="33"/>
      <c r="P149" s="33"/>
      <c r="Q149" s="6"/>
      <c r="R149" s="11"/>
      <c r="S149" s="11"/>
    </row>
    <row r="150" spans="1:20" ht="74.25" customHeight="1">
      <c r="A150" s="52" t="s">
        <v>143</v>
      </c>
      <c r="B150" s="67" t="s">
        <v>83</v>
      </c>
      <c r="C150" s="35"/>
      <c r="D150" s="36">
        <f>D151</f>
        <v>12</v>
      </c>
      <c r="E150" s="36">
        <f t="shared" ref="E150" si="153">E151</f>
        <v>12</v>
      </c>
      <c r="F150" s="36">
        <f t="shared" ref="F150" si="154">F151</f>
        <v>0</v>
      </c>
      <c r="G150" s="36">
        <f t="shared" ref="G150" si="155">G151</f>
        <v>0</v>
      </c>
      <c r="H150" s="36">
        <f t="shared" ref="H150" si="156">H151</f>
        <v>0</v>
      </c>
      <c r="I150" s="36">
        <f t="shared" ref="I150" si="157">I151</f>
        <v>0</v>
      </c>
      <c r="J150" s="36">
        <f t="shared" ref="J150" si="158">J151</f>
        <v>0</v>
      </c>
      <c r="K150" s="36">
        <f t="shared" ref="K150" si="159">K151</f>
        <v>0</v>
      </c>
      <c r="L150" s="62">
        <f t="shared" ref="L150" si="160">L151</f>
        <v>0</v>
      </c>
      <c r="M150" s="36">
        <f t="shared" ref="M150" si="161">M151</f>
        <v>0</v>
      </c>
      <c r="N150" s="36">
        <f t="shared" ref="N150" si="162">N151</f>
        <v>0</v>
      </c>
      <c r="O150" s="33" t="s">
        <v>21</v>
      </c>
      <c r="P150" s="38">
        <v>26</v>
      </c>
      <c r="Q150" s="6"/>
      <c r="R150" s="11"/>
      <c r="S150" s="11"/>
      <c r="T150" s="24"/>
    </row>
    <row r="151" spans="1:20">
      <c r="A151" s="34"/>
      <c r="B151" s="5" t="s">
        <v>6</v>
      </c>
      <c r="C151" s="5"/>
      <c r="D151" s="3">
        <f>E151+F151+G151+H151+I151+J151+K151+L151+M151+N151</f>
        <v>12</v>
      </c>
      <c r="E151" s="3">
        <v>12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73">
        <v>0</v>
      </c>
      <c r="M151" s="3">
        <v>0</v>
      </c>
      <c r="N151" s="3">
        <v>0</v>
      </c>
      <c r="O151" s="33"/>
      <c r="P151" s="33"/>
      <c r="Q151" s="6"/>
      <c r="R151" s="11"/>
      <c r="S151" s="11"/>
    </row>
    <row r="152" spans="1:20">
      <c r="A152" s="39"/>
      <c r="B152" s="91" t="s">
        <v>54</v>
      </c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6"/>
      <c r="R152" s="11"/>
      <c r="S152" s="11"/>
    </row>
    <row r="153" spans="1:20" ht="42">
      <c r="A153" s="39"/>
      <c r="B153" s="35" t="s">
        <v>3</v>
      </c>
      <c r="C153" s="35"/>
      <c r="D153" s="36">
        <f>D154</f>
        <v>44443.65</v>
      </c>
      <c r="E153" s="36">
        <f t="shared" ref="E153" si="163">E154</f>
        <v>0</v>
      </c>
      <c r="F153" s="36">
        <f t="shared" ref="F153" si="164">F154</f>
        <v>1882</v>
      </c>
      <c r="G153" s="36">
        <f t="shared" ref="G153" si="165">G154</f>
        <v>3524.75</v>
      </c>
      <c r="H153" s="36">
        <f t="shared" ref="H153" si="166">H154</f>
        <v>4564.7500000000009</v>
      </c>
      <c r="I153" s="36">
        <f t="shared" ref="I153" si="167">I154</f>
        <v>5823.85</v>
      </c>
      <c r="J153" s="36">
        <f t="shared" ref="J153" si="168">J154</f>
        <v>5998.15</v>
      </c>
      <c r="K153" s="36">
        <f t="shared" ref="K153" si="169">K154</f>
        <v>6037.6</v>
      </c>
      <c r="L153" s="62">
        <f>L154</f>
        <v>6311.65</v>
      </c>
      <c r="M153" s="36">
        <f>M154</f>
        <v>3543.35</v>
      </c>
      <c r="N153" s="36">
        <f t="shared" ref="N153" si="170">N154</f>
        <v>6757.55</v>
      </c>
      <c r="O153" s="37"/>
      <c r="P153" s="37"/>
      <c r="Q153" s="6"/>
      <c r="R153" s="11"/>
      <c r="S153" s="11"/>
    </row>
    <row r="154" spans="1:20">
      <c r="A154" s="5"/>
      <c r="B154" s="5" t="s">
        <v>6</v>
      </c>
      <c r="C154" s="5"/>
      <c r="D154" s="3">
        <f>D156+D158+D160</f>
        <v>44443.65</v>
      </c>
      <c r="E154" s="3">
        <f t="shared" ref="E154:N154" si="171">E156+E158+E160</f>
        <v>0</v>
      </c>
      <c r="F154" s="3">
        <f t="shared" si="171"/>
        <v>1882</v>
      </c>
      <c r="G154" s="3">
        <f t="shared" si="171"/>
        <v>3524.75</v>
      </c>
      <c r="H154" s="3">
        <f t="shared" si="171"/>
        <v>4564.7500000000009</v>
      </c>
      <c r="I154" s="3">
        <f t="shared" si="171"/>
        <v>5823.85</v>
      </c>
      <c r="J154" s="3">
        <f t="shared" si="171"/>
        <v>5998.15</v>
      </c>
      <c r="K154" s="3">
        <f t="shared" si="171"/>
        <v>6037.6</v>
      </c>
      <c r="L154" s="73">
        <f>L156+L158+L160</f>
        <v>6311.65</v>
      </c>
      <c r="M154" s="3">
        <f>M156+M158+M160</f>
        <v>3543.35</v>
      </c>
      <c r="N154" s="3">
        <f t="shared" si="171"/>
        <v>6757.55</v>
      </c>
      <c r="O154" s="37"/>
      <c r="P154" s="37"/>
      <c r="Q154" s="7"/>
      <c r="R154" s="11"/>
      <c r="S154" s="11"/>
    </row>
    <row r="155" spans="1:20" ht="33" customHeight="1">
      <c r="A155" s="55" t="s">
        <v>144</v>
      </c>
      <c r="B155" s="42" t="s">
        <v>17</v>
      </c>
      <c r="C155" s="35"/>
      <c r="D155" s="36">
        <f>D156</f>
        <v>40422.239999999998</v>
      </c>
      <c r="E155" s="36">
        <f t="shared" ref="E155" si="172">E156</f>
        <v>0</v>
      </c>
      <c r="F155" s="36">
        <f t="shared" ref="F155" si="173">F156</f>
        <v>1554.3</v>
      </c>
      <c r="G155" s="36">
        <f t="shared" ref="G155" si="174">G156</f>
        <v>2761.38</v>
      </c>
      <c r="H155" s="36">
        <f t="shared" ref="H155" si="175">H156</f>
        <v>3915.76</v>
      </c>
      <c r="I155" s="15">
        <f t="shared" ref="I155" si="176">I156</f>
        <v>5492.2</v>
      </c>
      <c r="J155" s="28">
        <f t="shared" ref="J155" si="177">J156</f>
        <v>5496</v>
      </c>
      <c r="K155" s="28">
        <v>5680.3</v>
      </c>
      <c r="L155" s="62">
        <f t="shared" ref="L155" si="178">L156</f>
        <v>5948.2</v>
      </c>
      <c r="M155" s="64">
        <f>M156</f>
        <v>3187.35</v>
      </c>
      <c r="N155" s="36">
        <f t="shared" ref="N155" si="179">N156</f>
        <v>6386.75</v>
      </c>
      <c r="O155" s="33" t="s">
        <v>20</v>
      </c>
      <c r="P155" s="40">
        <v>27</v>
      </c>
      <c r="Q155" s="7"/>
      <c r="R155" s="21" t="s">
        <v>44</v>
      </c>
      <c r="S155" s="21" t="s">
        <v>40</v>
      </c>
    </row>
    <row r="156" spans="1:20">
      <c r="A156" s="5"/>
      <c r="B156" s="5" t="s">
        <v>6</v>
      </c>
      <c r="C156" s="5"/>
      <c r="D156" s="3">
        <f>E156+F156+G156+H156+I156+J156+K156+L156+M156+N156</f>
        <v>40422.239999999998</v>
      </c>
      <c r="E156" s="3">
        <v>0</v>
      </c>
      <c r="F156" s="3">
        <v>1554.3</v>
      </c>
      <c r="G156" s="3">
        <v>2761.38</v>
      </c>
      <c r="H156" s="3">
        <v>3915.76</v>
      </c>
      <c r="I156" s="3">
        <v>5492.2</v>
      </c>
      <c r="J156" s="30">
        <v>5496</v>
      </c>
      <c r="K156" s="30">
        <v>5680.3</v>
      </c>
      <c r="L156" s="73">
        <v>5948.2</v>
      </c>
      <c r="M156" s="3">
        <v>3187.35</v>
      </c>
      <c r="N156" s="3">
        <v>6386.75</v>
      </c>
      <c r="O156" s="33"/>
      <c r="P156" s="33"/>
      <c r="Q156" s="7"/>
      <c r="R156" s="11"/>
      <c r="S156" s="11"/>
    </row>
    <row r="157" spans="1:20" ht="43.5" customHeight="1">
      <c r="A157" s="59" t="s">
        <v>145</v>
      </c>
      <c r="B157" s="42" t="s">
        <v>18</v>
      </c>
      <c r="C157" s="35"/>
      <c r="D157" s="36">
        <f>D158</f>
        <v>3418.7999999999997</v>
      </c>
      <c r="E157" s="36">
        <f t="shared" ref="E157" si="180">E158</f>
        <v>0</v>
      </c>
      <c r="F157" s="36">
        <f>F158</f>
        <v>327.7</v>
      </c>
      <c r="G157" s="36">
        <f t="shared" ref="G157" si="181">G158</f>
        <v>389.6</v>
      </c>
      <c r="H157" s="36">
        <f t="shared" ref="H157" si="182">H158</f>
        <v>607.1</v>
      </c>
      <c r="I157" s="15">
        <f t="shared" ref="I157" si="183">I158</f>
        <v>284.8</v>
      </c>
      <c r="J157" s="28">
        <f t="shared" ref="J157" si="184">J158</f>
        <v>470.95</v>
      </c>
      <c r="K157" s="28">
        <v>352.2</v>
      </c>
      <c r="L157" s="62">
        <f t="shared" ref="L157" si="185">L158</f>
        <v>330.45</v>
      </c>
      <c r="M157" s="15">
        <f t="shared" ref="M157" si="186">M158</f>
        <v>321.3</v>
      </c>
      <c r="N157" s="15">
        <f t="shared" ref="N157" si="187">N158</f>
        <v>334.7</v>
      </c>
      <c r="O157" s="33" t="s">
        <v>20</v>
      </c>
      <c r="P157" s="40">
        <v>28</v>
      </c>
      <c r="Q157" s="7"/>
      <c r="R157" s="21" t="s">
        <v>44</v>
      </c>
      <c r="S157" s="21" t="s">
        <v>40</v>
      </c>
    </row>
    <row r="158" spans="1:20">
      <c r="A158" s="5"/>
      <c r="B158" s="5" t="s">
        <v>6</v>
      </c>
      <c r="C158" s="5"/>
      <c r="D158" s="3">
        <f>E158+F158+G158+H158+I158+J158+K158+L158+M158+N158</f>
        <v>3418.7999999999997</v>
      </c>
      <c r="E158" s="3">
        <v>0</v>
      </c>
      <c r="F158" s="3">
        <v>327.7</v>
      </c>
      <c r="G158" s="3">
        <v>389.6</v>
      </c>
      <c r="H158" s="3">
        <v>607.1</v>
      </c>
      <c r="I158" s="16">
        <v>284.8</v>
      </c>
      <c r="J158" s="30">
        <v>470.95</v>
      </c>
      <c r="K158" s="30">
        <v>352.2</v>
      </c>
      <c r="L158" s="73">
        <v>330.45</v>
      </c>
      <c r="M158" s="16">
        <v>321.3</v>
      </c>
      <c r="N158" s="16">
        <v>334.7</v>
      </c>
      <c r="O158" s="33"/>
      <c r="P158" s="33"/>
      <c r="Q158" s="6"/>
      <c r="R158" s="11"/>
      <c r="S158" s="11"/>
    </row>
    <row r="159" spans="1:20" ht="22.5" customHeight="1">
      <c r="A159" s="61" t="s">
        <v>146</v>
      </c>
      <c r="B159" s="42" t="s">
        <v>19</v>
      </c>
      <c r="C159" s="35"/>
      <c r="D159" s="36">
        <f>D160</f>
        <v>602.61</v>
      </c>
      <c r="E159" s="36">
        <f t="shared" ref="E159" si="188">E160</f>
        <v>0</v>
      </c>
      <c r="F159" s="36">
        <f t="shared" ref="F159" si="189">F160</f>
        <v>0</v>
      </c>
      <c r="G159" s="36">
        <f t="shared" ref="G159" si="190">G160</f>
        <v>373.77</v>
      </c>
      <c r="H159" s="36">
        <f t="shared" ref="H159" si="191">H160</f>
        <v>41.89</v>
      </c>
      <c r="I159" s="15">
        <f t="shared" ref="I159" si="192">I160</f>
        <v>46.85</v>
      </c>
      <c r="J159" s="28">
        <f t="shared" ref="J159" si="193">J160</f>
        <v>31.2</v>
      </c>
      <c r="K159" s="28">
        <v>5.0999999999999996</v>
      </c>
      <c r="L159" s="62">
        <v>33</v>
      </c>
      <c r="M159" s="15">
        <v>34.700000000000003</v>
      </c>
      <c r="N159" s="15">
        <v>36.1</v>
      </c>
      <c r="O159" s="33" t="s">
        <v>20</v>
      </c>
      <c r="P159" s="40">
        <v>29</v>
      </c>
      <c r="Q159" s="7"/>
      <c r="R159" s="21" t="s">
        <v>44</v>
      </c>
      <c r="S159" s="21" t="s">
        <v>40</v>
      </c>
    </row>
    <row r="160" spans="1:20">
      <c r="A160" s="5"/>
      <c r="B160" s="5" t="s">
        <v>6</v>
      </c>
      <c r="C160" s="5"/>
      <c r="D160" s="3">
        <f>E160+F160+G160+H160+I160+J160+K160+L160+M160+N160</f>
        <v>602.61</v>
      </c>
      <c r="E160" s="3">
        <v>0</v>
      </c>
      <c r="F160" s="3">
        <v>0</v>
      </c>
      <c r="G160" s="3">
        <v>373.77</v>
      </c>
      <c r="H160" s="3">
        <v>41.89</v>
      </c>
      <c r="I160" s="3">
        <v>46.85</v>
      </c>
      <c r="J160" s="3">
        <v>31.2</v>
      </c>
      <c r="K160" s="3">
        <v>5.0999999999999996</v>
      </c>
      <c r="L160" s="73">
        <v>33</v>
      </c>
      <c r="M160" s="16">
        <v>34.700000000000003</v>
      </c>
      <c r="N160" s="16">
        <v>36.1</v>
      </c>
      <c r="O160" s="33"/>
      <c r="P160" s="33"/>
      <c r="Q160" s="6"/>
      <c r="R160" s="11"/>
      <c r="S160" s="11"/>
    </row>
    <row r="161" spans="1:17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71"/>
      <c r="M161" s="2"/>
      <c r="N161" s="2"/>
      <c r="O161" s="2"/>
      <c r="P161" s="2"/>
      <c r="Q161" s="7"/>
    </row>
    <row r="162" spans="1:17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71"/>
      <c r="M162" s="2"/>
      <c r="N162" s="2"/>
      <c r="O162" s="2"/>
      <c r="P162" s="2"/>
      <c r="Q162" s="6"/>
    </row>
    <row r="163" spans="1:17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71"/>
      <c r="M163" s="2"/>
      <c r="N163" s="2"/>
      <c r="O163" s="2"/>
      <c r="P163" s="2"/>
      <c r="Q163" s="10"/>
    </row>
    <row r="164" spans="1:17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71"/>
      <c r="M164" s="2"/>
      <c r="N164" s="2"/>
      <c r="O164" s="2"/>
      <c r="P164" s="2"/>
      <c r="Q164" s="10"/>
    </row>
    <row r="165" spans="1:17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71"/>
      <c r="M165" s="2"/>
      <c r="N165" s="2"/>
      <c r="O165" s="2"/>
      <c r="P165" s="2"/>
      <c r="Q165" s="10"/>
    </row>
    <row r="166" spans="1:17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71"/>
      <c r="M166" s="2"/>
      <c r="N166" s="2"/>
      <c r="O166" s="2"/>
      <c r="P166" s="2"/>
      <c r="Q166" s="10"/>
    </row>
    <row r="167" spans="1:1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71"/>
      <c r="M167" s="2"/>
      <c r="N167" s="2"/>
      <c r="O167" s="2"/>
      <c r="P167" s="2"/>
      <c r="Q167" s="10"/>
    </row>
    <row r="168" spans="1:17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71"/>
      <c r="M168" s="2"/>
      <c r="N168" s="2"/>
      <c r="O168" s="2"/>
      <c r="P168" s="2"/>
      <c r="Q168" s="10"/>
    </row>
    <row r="169" spans="1:17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71"/>
      <c r="M169" s="2"/>
      <c r="N169" s="2"/>
      <c r="O169" s="2"/>
      <c r="P169" s="2"/>
      <c r="Q169" s="10"/>
    </row>
    <row r="170" spans="1:17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71"/>
      <c r="M170" s="2"/>
      <c r="N170" s="2"/>
      <c r="O170" s="2"/>
      <c r="P170" s="2"/>
      <c r="Q170" s="10"/>
    </row>
    <row r="171" spans="1:17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71"/>
      <c r="M171" s="2"/>
      <c r="N171" s="2"/>
      <c r="O171" s="2"/>
      <c r="P171" s="2"/>
      <c r="Q171" s="10"/>
    </row>
    <row r="172" spans="1:17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71"/>
      <c r="M172" s="2"/>
      <c r="N172" s="2"/>
      <c r="O172" s="2"/>
      <c r="P172" s="2"/>
      <c r="Q172" s="10"/>
    </row>
    <row r="173" spans="1:17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71"/>
      <c r="M173" s="2"/>
      <c r="N173" s="2"/>
      <c r="O173" s="2"/>
      <c r="P173" s="2"/>
      <c r="Q173" s="10"/>
    </row>
    <row r="174" spans="1:17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71"/>
      <c r="M174" s="2"/>
      <c r="N174" s="2"/>
      <c r="O174" s="2"/>
      <c r="P174" s="2"/>
      <c r="Q174" s="10"/>
    </row>
    <row r="175" spans="1:17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71"/>
      <c r="M175" s="2"/>
      <c r="N175" s="2"/>
      <c r="O175" s="2"/>
      <c r="P175" s="2"/>
      <c r="Q175" s="10"/>
    </row>
    <row r="176" spans="1:17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71"/>
      <c r="M176" s="2"/>
      <c r="N176" s="2"/>
      <c r="O176" s="2"/>
      <c r="P176" s="2"/>
      <c r="Q176" s="10"/>
    </row>
    <row r="177" spans="17:17">
      <c r="Q177" s="10"/>
    </row>
    <row r="178" spans="17:17">
      <c r="Q178" s="10"/>
    </row>
  </sheetData>
  <mergeCells count="25">
    <mergeCell ref="B21:P21"/>
    <mergeCell ref="B81:P81"/>
    <mergeCell ref="B111:P111"/>
    <mergeCell ref="B152:P152"/>
    <mergeCell ref="B99:P99"/>
    <mergeCell ref="S9:S13"/>
    <mergeCell ref="B9:B14"/>
    <mergeCell ref="D9:N13"/>
    <mergeCell ref="P9:P14"/>
    <mergeCell ref="A7:P7"/>
    <mergeCell ref="R9:R13"/>
    <mergeCell ref="A6:P6"/>
    <mergeCell ref="A5:P5"/>
    <mergeCell ref="N2:P2"/>
    <mergeCell ref="A16:A17"/>
    <mergeCell ref="B16:B17"/>
    <mergeCell ref="D16:D17"/>
    <mergeCell ref="G16:G17"/>
    <mergeCell ref="H16:H17"/>
    <mergeCell ref="E16:E17"/>
    <mergeCell ref="F16:F17"/>
    <mergeCell ref="A9:A14"/>
    <mergeCell ref="O9:O14"/>
    <mergeCell ref="A4:P4"/>
    <mergeCell ref="C9:C14"/>
  </mergeCells>
  <pageMargins left="0" right="0" top="0" bottom="0" header="0.31496062992125984" footer="0"/>
  <pageSetup paperSize="9" scale="9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2022-02-02T09:24:02Z</dcterms:modified>
</cp:coreProperties>
</file>